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8955" activeTab="0"/>
  </bookViews>
  <sheets>
    <sheet name="Asscher GIA 1.5 D-H" sheetId="1" r:id="rId1"/>
    <sheet name="GIA only" sheetId="2" r:id="rId2"/>
  </sheets>
  <definedNames/>
  <calcPr fullCalcOnLoad="1"/>
</workbook>
</file>

<file path=xl/sharedStrings.xml><?xml version="1.0" encoding="utf-8"?>
<sst xmlns="http://schemas.openxmlformats.org/spreadsheetml/2006/main" count="1881" uniqueCount="112">
  <si>
    <t>SUMMARY OUTPUT</t>
  </si>
  <si>
    <t>H</t>
  </si>
  <si>
    <t>SI1</t>
  </si>
  <si>
    <t>G</t>
  </si>
  <si>
    <t>SI2</t>
  </si>
  <si>
    <t>Regression Statistics</t>
  </si>
  <si>
    <t>F</t>
  </si>
  <si>
    <t>VS2</t>
  </si>
  <si>
    <t>VG</t>
  </si>
  <si>
    <t>Multiple R</t>
  </si>
  <si>
    <t>VS1</t>
  </si>
  <si>
    <t>EX</t>
  </si>
  <si>
    <t>R Square</t>
  </si>
  <si>
    <t>EGL</t>
  </si>
  <si>
    <t>VVS2</t>
  </si>
  <si>
    <t>Adjusted R Square</t>
  </si>
  <si>
    <t>GIA</t>
  </si>
  <si>
    <t>Standard Error</t>
  </si>
  <si>
    <t>Observations</t>
  </si>
  <si>
    <t>ANOVA</t>
  </si>
  <si>
    <t>df</t>
  </si>
  <si>
    <t>SS</t>
  </si>
  <si>
    <t>MS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</si>
  <si>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</si>
  <si>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</si>
  <si>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</si>
  <si>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</si>
  <si>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</si>
  <si>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</si>
  <si>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</si>
  <si>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</si>
  <si>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</si>
  <si>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</si>
  <si>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</si>
  <si>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</si>
  <si>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Color</t>
  </si>
  <si>
    <t>Clarity</t>
  </si>
  <si>
    <t>Carat</t>
  </si>
  <si>
    <t>Polish</t>
  </si>
  <si>
    <t>Symmetry</t>
  </si>
  <si>
    <t>Debth</t>
  </si>
  <si>
    <t>Table</t>
  </si>
  <si>
    <t>Asscher Cut</t>
  </si>
  <si>
    <t>Source</t>
  </si>
  <si>
    <t>Cut</t>
  </si>
  <si>
    <t>Report</t>
  </si>
  <si>
    <t>Price</t>
  </si>
  <si>
    <t>Table &lt;Depth)</t>
  </si>
  <si>
    <t>L/W ratio</t>
  </si>
  <si>
    <t>Girdle</t>
  </si>
  <si>
    <t>Minimum</t>
  </si>
  <si>
    <t>&lt;67%</t>
  </si>
  <si>
    <t>58%-62%</t>
  </si>
  <si>
    <t>1-1.01</t>
  </si>
  <si>
    <t>Med or TK</t>
  </si>
  <si>
    <t>Flor</t>
  </si>
  <si>
    <t>Bluenile</t>
  </si>
  <si>
    <t>TK</t>
  </si>
  <si>
    <t>Medium</t>
  </si>
  <si>
    <t>Strong</t>
  </si>
  <si>
    <t>STK</t>
  </si>
  <si>
    <t>None</t>
  </si>
  <si>
    <t>M-STK</t>
  </si>
  <si>
    <t>Diamondsonweb</t>
  </si>
  <si>
    <t>M</t>
  </si>
  <si>
    <t>Faint</t>
  </si>
  <si>
    <t>Thin</t>
  </si>
  <si>
    <t>none</t>
  </si>
  <si>
    <t>SI</t>
  </si>
  <si>
    <t>WhiteFlash</t>
  </si>
  <si>
    <t>ex</t>
  </si>
  <si>
    <t>g</t>
  </si>
  <si>
    <t>NONE</t>
  </si>
  <si>
    <t>si</t>
  </si>
  <si>
    <t>N</t>
  </si>
  <si>
    <t>f</t>
  </si>
  <si>
    <t>si2</t>
  </si>
  <si>
    <t>vg</t>
  </si>
  <si>
    <t>vs1</t>
  </si>
  <si>
    <t>whiteflash</t>
  </si>
  <si>
    <t>LW</t>
  </si>
  <si>
    <t>Depth</t>
  </si>
  <si>
    <t>Ex</t>
  </si>
  <si>
    <t>D</t>
  </si>
  <si>
    <t>VVS1</t>
  </si>
  <si>
    <t>E</t>
  </si>
  <si>
    <t>M-</t>
  </si>
  <si>
    <t>TN-</t>
  </si>
  <si>
    <t>F-</t>
  </si>
  <si>
    <t>M-TK</t>
  </si>
  <si>
    <t>STK-TK</t>
  </si>
  <si>
    <t>STK-</t>
  </si>
  <si>
    <t>TN-M</t>
  </si>
  <si>
    <t>TN</t>
  </si>
  <si>
    <t>-</t>
  </si>
  <si>
    <t>name</t>
  </si>
  <si>
    <t>si1</t>
  </si>
  <si>
    <t>vs2</t>
  </si>
  <si>
    <t>Vg</t>
  </si>
  <si>
    <t>vvs2</t>
  </si>
  <si>
    <t>h</t>
  </si>
  <si>
    <t>bluenile</t>
  </si>
  <si>
    <t>strong</t>
  </si>
  <si>
    <t>faint</t>
  </si>
  <si>
    <t>medium</t>
  </si>
  <si>
    <t>e</t>
  </si>
  <si>
    <t>d</t>
  </si>
  <si>
    <t>vvs1</t>
  </si>
  <si>
    <t>Flourense</t>
  </si>
  <si>
    <t>L/W</t>
  </si>
  <si>
    <t>Florescence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</si>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</sst>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_);[Red]\(&quot;$&quot;#,##0.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E+00"/>
    <numFmt numFmtId="179" formatCode="0.0E+00"/>
    <numFmt numFmtId="180" formatCode="0E+00"/>
  </numFmts>
  <fonts count="1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sz val="10"/>
      <color indexed="9"/>
      <name val="Garamond"/>
      <family val="1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4" fontId="7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9" fontId="0" fillId="3" borderId="0" xfId="21" applyFill="1" applyAlignment="1">
      <alignment/>
    </xf>
    <xf numFmtId="164" fontId="0" fillId="0" borderId="0" xfId="21" applyNumberFormat="1" applyAlignment="1">
      <alignment/>
    </xf>
    <xf numFmtId="164" fontId="8" fillId="0" borderId="0" xfId="21" applyNumberFormat="1" applyFont="1" applyAlignment="1">
      <alignment/>
    </xf>
    <xf numFmtId="164" fontId="0" fillId="0" borderId="0" xfId="21" applyNumberFormat="1" applyFont="1" applyAlignment="1">
      <alignment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0" fontId="0" fillId="0" borderId="3" xfId="0" applyNumberFormat="1" applyFont="1" applyBorder="1" applyAlignment="1">
      <alignment vertical="top" wrapText="1"/>
    </xf>
    <xf numFmtId="9" fontId="0" fillId="0" borderId="3" xfId="0" applyNumberFormat="1" applyFont="1" applyBorder="1" applyAlignment="1">
      <alignment vertical="top" wrapText="1"/>
    </xf>
    <xf numFmtId="6" fontId="0" fillId="0" borderId="3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0" fontId="0" fillId="0" borderId="5" xfId="0" applyNumberFormat="1" applyFont="1" applyBorder="1" applyAlignment="1">
      <alignment vertical="top" wrapText="1"/>
    </xf>
    <xf numFmtId="9" fontId="0" fillId="0" borderId="5" xfId="0" applyNumberFormat="1" applyFont="1" applyBorder="1" applyAlignment="1">
      <alignment vertical="top" wrapText="1"/>
    </xf>
    <xf numFmtId="6" fontId="0" fillId="0" borderId="5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9" fontId="0" fillId="0" borderId="5" xfId="21" applyFont="1" applyBorder="1" applyAlignment="1">
      <alignment vertical="top" wrapText="1"/>
    </xf>
    <xf numFmtId="9" fontId="0" fillId="0" borderId="0" xfId="21" applyAlignment="1">
      <alignment/>
    </xf>
    <xf numFmtId="2" fontId="0" fillId="0" borderId="7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9" fontId="0" fillId="0" borderId="3" xfId="21" applyFont="1" applyBorder="1" applyAlignment="1">
      <alignment vertical="top" wrapText="1"/>
    </xf>
    <xf numFmtId="2" fontId="0" fillId="0" borderId="5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6" fontId="0" fillId="0" borderId="0" xfId="0" applyNumberFormat="1" applyAlignment="1">
      <alignment/>
    </xf>
    <xf numFmtId="0" fontId="9" fillId="0" borderId="5" xfId="0" applyFont="1" applyBorder="1" applyAlignment="1">
      <alignment vertical="top" wrapText="1"/>
    </xf>
    <xf numFmtId="164" fontId="0" fillId="0" borderId="5" xfId="21" applyNumberFormat="1" applyFont="1" applyBorder="1" applyAlignment="1">
      <alignment vertical="top" wrapText="1"/>
    </xf>
    <xf numFmtId="164" fontId="0" fillId="0" borderId="3" xfId="21" applyNumberFormat="1" applyFont="1" applyBorder="1" applyAlignment="1">
      <alignment vertical="top" wrapText="1"/>
    </xf>
    <xf numFmtId="1" fontId="0" fillId="0" borderId="0" xfId="21" applyNumberFormat="1" applyAlignment="1">
      <alignment/>
    </xf>
    <xf numFmtId="6" fontId="0" fillId="0" borderId="8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7" fontId="4" fillId="0" borderId="0" xfId="17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44" fontId="4" fillId="0" borderId="0" xfId="17" applyFont="1" applyFill="1" applyBorder="1" applyAlignment="1">
      <alignment/>
    </xf>
    <xf numFmtId="44" fontId="4" fillId="0" borderId="2" xfId="17" applyFont="1" applyFill="1" applyBorder="1" applyAlignment="1">
      <alignment/>
    </xf>
    <xf numFmtId="177" fontId="4" fillId="0" borderId="2" xfId="17" applyNumberFormat="1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11" fontId="4" fillId="0" borderId="2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2" fontId="4" fillId="0" borderId="0" xfId="21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9" fontId="11" fillId="0" borderId="0" xfId="21" applyFont="1" applyAlignment="1">
      <alignment/>
    </xf>
    <xf numFmtId="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177" fontId="4" fillId="4" borderId="9" xfId="17" applyNumberFormat="1" applyFont="1" applyFill="1" applyBorder="1" applyAlignment="1">
      <alignment/>
    </xf>
    <xf numFmtId="177" fontId="4" fillId="4" borderId="10" xfId="0" applyNumberFormat="1" applyFont="1" applyFill="1" applyBorder="1" applyAlignment="1">
      <alignment/>
    </xf>
    <xf numFmtId="177" fontId="4" fillId="4" borderId="10" xfId="17" applyNumberFormat="1" applyFont="1" applyFill="1" applyBorder="1" applyAlignment="1">
      <alignment/>
    </xf>
    <xf numFmtId="177" fontId="4" fillId="4" borderId="10" xfId="17" applyNumberFormat="1" applyFont="1" applyFill="1" applyBorder="1" applyAlignment="1">
      <alignment/>
    </xf>
    <xf numFmtId="177" fontId="4" fillId="4" borderId="10" xfId="0" applyNumberFormat="1" applyFont="1" applyFill="1" applyBorder="1" applyAlignment="1">
      <alignment/>
    </xf>
    <xf numFmtId="177" fontId="4" fillId="4" borderId="6" xfId="17" applyNumberFormat="1" applyFont="1" applyFill="1" applyBorder="1" applyAlignment="1">
      <alignment/>
    </xf>
    <xf numFmtId="2" fontId="7" fillId="5" borderId="0" xfId="0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9.7109375" style="1" customWidth="1"/>
    <col min="4" max="9" width="9.421875" style="1" customWidth="1"/>
    <col min="10" max="10" width="9.140625" style="1" customWidth="1"/>
    <col min="11" max="11" width="10.57421875" style="1" customWidth="1"/>
    <col min="12" max="12" width="10.421875" style="1" customWidth="1"/>
    <col min="13" max="14" width="9.140625" style="1" customWidth="1"/>
    <col min="15" max="23" width="9.140625" style="54" customWidth="1"/>
    <col min="24" max="16384" width="9.140625" style="1" customWidth="1"/>
  </cols>
  <sheetData>
    <row r="1" spans="2:10" ht="15.75">
      <c r="B1" s="67" t="s">
        <v>42</v>
      </c>
      <c r="C1" s="67"/>
      <c r="D1" s="67"/>
      <c r="E1" s="67"/>
      <c r="F1" s="67"/>
      <c r="G1" s="67"/>
      <c r="H1" s="67"/>
      <c r="I1" s="67"/>
      <c r="J1" s="67"/>
    </row>
    <row r="2" spans="1:11" ht="12.75">
      <c r="A2" s="40" t="s">
        <v>44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6" t="s">
        <v>110</v>
      </c>
      <c r="J2" s="6" t="s">
        <v>109</v>
      </c>
      <c r="K2" s="6"/>
    </row>
    <row r="3" spans="1:11" ht="12.75">
      <c r="A3" s="51">
        <v>2</v>
      </c>
      <c r="B3" s="52">
        <v>3</v>
      </c>
      <c r="C3" s="52">
        <v>3</v>
      </c>
      <c r="D3" s="52">
        <v>4</v>
      </c>
      <c r="E3" s="52">
        <v>2</v>
      </c>
      <c r="F3" s="52">
        <v>2</v>
      </c>
      <c r="G3" s="53">
        <v>9</v>
      </c>
      <c r="H3" s="53">
        <v>5</v>
      </c>
      <c r="I3" s="52">
        <v>4</v>
      </c>
      <c r="J3" s="52">
        <v>2</v>
      </c>
      <c r="K3" s="7">
        <f>SUM(J23:J32)</f>
        <v>10606.571646061298</v>
      </c>
    </row>
    <row r="4" spans="16:22" ht="12.75">
      <c r="P4" s="54" t="s">
        <v>3</v>
      </c>
      <c r="Q4" s="54">
        <v>1</v>
      </c>
      <c r="R4" s="54">
        <v>1</v>
      </c>
      <c r="S4" s="54">
        <v>1.7</v>
      </c>
      <c r="T4" s="55">
        <v>0.6</v>
      </c>
      <c r="U4" s="56">
        <v>0.58</v>
      </c>
      <c r="V4" s="57">
        <v>1</v>
      </c>
    </row>
    <row r="5" spans="16:22" ht="12.75">
      <c r="P5" s="54" t="s">
        <v>8</v>
      </c>
      <c r="Q5" s="54">
        <v>2</v>
      </c>
      <c r="R5" s="54">
        <v>2</v>
      </c>
      <c r="S5" s="54">
        <v>1.65</v>
      </c>
      <c r="T5" s="55">
        <v>0.61</v>
      </c>
      <c r="U5" s="56">
        <v>0.59</v>
      </c>
      <c r="V5" s="54">
        <v>1.01</v>
      </c>
    </row>
    <row r="6" spans="1:22" ht="12.75">
      <c r="A6" s="1" t="s">
        <v>0</v>
      </c>
      <c r="P6" s="54" t="s">
        <v>11</v>
      </c>
      <c r="Q6" s="54">
        <v>3</v>
      </c>
      <c r="R6" s="54">
        <v>3</v>
      </c>
      <c r="S6" s="54">
        <v>1.6</v>
      </c>
      <c r="T6" s="55">
        <v>0.62</v>
      </c>
      <c r="U6" s="56">
        <v>0.6</v>
      </c>
      <c r="V6" s="54">
        <v>1.02</v>
      </c>
    </row>
    <row r="7" spans="11:22" ht="13.5" thickBot="1">
      <c r="K7" s="1" t="s">
        <v>111</v>
      </c>
      <c r="R7" s="54">
        <v>4</v>
      </c>
      <c r="S7" s="54">
        <v>1.55</v>
      </c>
      <c r="T7" s="55">
        <v>0.63</v>
      </c>
      <c r="U7" s="56">
        <v>0.61</v>
      </c>
      <c r="V7" s="54">
        <v>1.03</v>
      </c>
    </row>
    <row r="8" spans="1:22" ht="12.75">
      <c r="A8" s="2" t="s">
        <v>5</v>
      </c>
      <c r="B8" s="2"/>
      <c r="R8" s="54">
        <v>5</v>
      </c>
      <c r="S8" s="54">
        <v>1.5</v>
      </c>
      <c r="T8" s="55">
        <v>0.64</v>
      </c>
      <c r="U8" s="56">
        <v>0.62</v>
      </c>
      <c r="V8" s="54">
        <v>1.04</v>
      </c>
    </row>
    <row r="9" spans="1:22" ht="12.75">
      <c r="A9" s="3" t="s">
        <v>9</v>
      </c>
      <c r="B9" s="49">
        <v>0.9971996673971095</v>
      </c>
      <c r="R9" s="54">
        <v>6</v>
      </c>
      <c r="T9" s="55">
        <v>0.65</v>
      </c>
      <c r="U9" s="56">
        <v>0.63</v>
      </c>
      <c r="V9" s="54">
        <v>1.05</v>
      </c>
    </row>
    <row r="10" spans="1:21" ht="12.75">
      <c r="A10" s="3" t="s">
        <v>12</v>
      </c>
      <c r="B10" s="49">
        <v>0.9944071766569058</v>
      </c>
      <c r="R10" s="54">
        <v>7</v>
      </c>
      <c r="T10" s="55">
        <v>0.66</v>
      </c>
      <c r="U10" s="55">
        <v>0.64</v>
      </c>
    </row>
    <row r="11" spans="1:21" ht="12.75">
      <c r="A11" s="3" t="s">
        <v>15</v>
      </c>
      <c r="B11" s="49">
        <v>0.9878425803438567</v>
      </c>
      <c r="R11" s="54">
        <v>8</v>
      </c>
      <c r="T11" s="55">
        <v>0.67</v>
      </c>
      <c r="U11" s="55">
        <v>0.65</v>
      </c>
    </row>
    <row r="12" spans="1:21" ht="12.75">
      <c r="A12" s="3" t="s">
        <v>17</v>
      </c>
      <c r="B12" s="50">
        <v>749.8932322685883</v>
      </c>
      <c r="R12" s="54">
        <v>9</v>
      </c>
      <c r="T12" s="55">
        <v>0.68</v>
      </c>
      <c r="U12" s="55">
        <v>0.66</v>
      </c>
    </row>
    <row r="13" spans="1:21" ht="13.5" thickBot="1">
      <c r="A13" s="4" t="s">
        <v>18</v>
      </c>
      <c r="B13" s="4">
        <v>170</v>
      </c>
      <c r="R13" s="54">
        <v>10</v>
      </c>
      <c r="T13" s="55">
        <v>0.69</v>
      </c>
      <c r="U13" s="55">
        <v>0.67</v>
      </c>
    </row>
    <row r="14" spans="18:21" ht="12.75">
      <c r="R14" s="54">
        <v>11</v>
      </c>
      <c r="T14" s="55">
        <v>0.7</v>
      </c>
      <c r="U14" s="55">
        <v>0.68</v>
      </c>
    </row>
    <row r="15" spans="1:21" ht="13.5" thickBot="1">
      <c r="A15" s="1" t="s">
        <v>19</v>
      </c>
      <c r="R15" s="54">
        <v>12</v>
      </c>
      <c r="T15" s="55">
        <v>0.71</v>
      </c>
      <c r="U15" s="55">
        <v>0.69</v>
      </c>
    </row>
    <row r="16" spans="1:21" ht="12.75">
      <c r="A16" s="5"/>
      <c r="B16" s="5" t="s">
        <v>20</v>
      </c>
      <c r="C16" s="5" t="s">
        <v>21</v>
      </c>
      <c r="D16" s="5" t="s">
        <v>22</v>
      </c>
      <c r="E16" s="5" t="s">
        <v>6</v>
      </c>
      <c r="F16" s="5" t="s">
        <v>23</v>
      </c>
      <c r="R16" s="54">
        <v>13</v>
      </c>
      <c r="T16" s="55">
        <v>0.72</v>
      </c>
      <c r="U16" s="55">
        <v>0.7</v>
      </c>
    </row>
    <row r="17" spans="1:21" ht="12.75">
      <c r="A17" s="3" t="s">
        <v>24</v>
      </c>
      <c r="B17" s="3">
        <v>10</v>
      </c>
      <c r="C17" s="3">
        <v>15997495590.431643</v>
      </c>
      <c r="D17" s="3">
        <v>1599749559.0431643</v>
      </c>
      <c r="E17" s="3">
        <v>2844.8091152666634</v>
      </c>
      <c r="F17" s="3">
        <v>9.699140841551386E-174</v>
      </c>
      <c r="R17" s="54">
        <v>14</v>
      </c>
      <c r="T17" s="55">
        <v>0.73</v>
      </c>
      <c r="U17" s="55">
        <v>0.71</v>
      </c>
    </row>
    <row r="18" spans="1:21" ht="12.75">
      <c r="A18" s="3" t="s">
        <v>25</v>
      </c>
      <c r="B18" s="3">
        <v>160</v>
      </c>
      <c r="C18" s="3">
        <v>89974377.56835696</v>
      </c>
      <c r="D18" s="3">
        <v>562339.859802231</v>
      </c>
      <c r="E18" s="3"/>
      <c r="F18" s="3"/>
      <c r="R18" s="54">
        <v>15</v>
      </c>
      <c r="T18" s="55">
        <v>0.74</v>
      </c>
      <c r="U18" s="55">
        <v>0.72</v>
      </c>
    </row>
    <row r="19" spans="1:21" ht="13.5" thickBot="1">
      <c r="A19" s="4" t="s">
        <v>26</v>
      </c>
      <c r="B19" s="4">
        <v>170</v>
      </c>
      <c r="C19" s="4">
        <v>16087469968</v>
      </c>
      <c r="D19" s="4"/>
      <c r="E19" s="4"/>
      <c r="F19" s="4"/>
      <c r="R19" s="54">
        <v>16</v>
      </c>
      <c r="T19" s="55"/>
      <c r="U19" s="55">
        <v>0.73</v>
      </c>
    </row>
    <row r="20" spans="18:21" ht="13.5" thickBot="1">
      <c r="R20" s="54">
        <v>17</v>
      </c>
      <c r="T20" s="55"/>
      <c r="U20" s="55">
        <v>0.73</v>
      </c>
    </row>
    <row r="21" spans="1:21" ht="12.75">
      <c r="A21" s="5"/>
      <c r="B21" s="5" t="s">
        <v>27</v>
      </c>
      <c r="C21" s="5" t="s">
        <v>17</v>
      </c>
      <c r="D21" s="5" t="s">
        <v>28</v>
      </c>
      <c r="E21" s="5" t="s">
        <v>29</v>
      </c>
      <c r="F21" s="5" t="s">
        <v>30</v>
      </c>
      <c r="G21" s="5" t="s">
        <v>31</v>
      </c>
      <c r="H21" s="5" t="s">
        <v>32</v>
      </c>
      <c r="I21" s="5" t="s">
        <v>33</v>
      </c>
      <c r="R21" s="54">
        <v>18</v>
      </c>
      <c r="T21" s="55"/>
      <c r="U21" s="55">
        <v>0.75</v>
      </c>
    </row>
    <row r="22" spans="1:9" ht="15.75" customHeight="1" thickBot="1">
      <c r="A22" s="3" t="s">
        <v>34</v>
      </c>
      <c r="B22" s="3">
        <v>0</v>
      </c>
      <c r="C22" s="3" t="e">
        <v>#N/A</v>
      </c>
      <c r="D22" s="3" t="e">
        <v>#N/A</v>
      </c>
      <c r="E22" s="3" t="e">
        <v>#N/A</v>
      </c>
      <c r="F22" s="3" t="e">
        <v>#N/A</v>
      </c>
      <c r="G22" s="3" t="e">
        <v>#N/A</v>
      </c>
      <c r="H22" s="3" t="e">
        <v>#N/A</v>
      </c>
      <c r="I22" s="3" t="e">
        <v>#N/A</v>
      </c>
    </row>
    <row r="23" spans="1:10" ht="15.75" customHeight="1">
      <c r="A23" s="3" t="s">
        <v>108</v>
      </c>
      <c r="B23" s="44">
        <v>386.3612195197689</v>
      </c>
      <c r="C23" s="3">
        <v>90.7266083973725</v>
      </c>
      <c r="D23" s="59">
        <v>4.258521577567956</v>
      </c>
      <c r="E23" s="47">
        <v>3.498483581142334E-05</v>
      </c>
      <c r="F23" s="41">
        <v>207.1851023311881</v>
      </c>
      <c r="G23" s="41">
        <v>565.5373367083497</v>
      </c>
      <c r="H23" s="41">
        <v>207.1851023311881</v>
      </c>
      <c r="I23" s="41">
        <v>565.5373367083497</v>
      </c>
      <c r="J23" s="60">
        <f>I3*B23</f>
        <v>1545.4448780790756</v>
      </c>
    </row>
    <row r="24" spans="1:20" ht="15.75" customHeight="1">
      <c r="A24" s="3" t="s">
        <v>109</v>
      </c>
      <c r="B24" s="44">
        <v>-6851.0185007763685</v>
      </c>
      <c r="C24" s="3">
        <v>2103.8458845882915</v>
      </c>
      <c r="D24" s="59">
        <v>-3.2564260295696834</v>
      </c>
      <c r="E24" s="47">
        <v>0.0013773868097171934</v>
      </c>
      <c r="F24" s="41">
        <v>-11005.906944447344</v>
      </c>
      <c r="G24" s="41">
        <v>-2696.1300571053926</v>
      </c>
      <c r="H24" s="41">
        <v>-11005.906944447344</v>
      </c>
      <c r="I24" s="41">
        <v>-2696.1300571053926</v>
      </c>
      <c r="J24" s="61">
        <f>VLOOKUP(J3,$R$4:$V$21,5,FALSE)*B24</f>
        <v>-6919.528685784132</v>
      </c>
      <c r="S24" s="54" t="s">
        <v>1</v>
      </c>
      <c r="T24" s="54">
        <v>1</v>
      </c>
    </row>
    <row r="25" spans="1:20" ht="15.75" customHeight="1">
      <c r="A25" s="3" t="s">
        <v>37</v>
      </c>
      <c r="B25" s="44">
        <v>9471.30323780221</v>
      </c>
      <c r="C25" s="3">
        <v>812.4551172152884</v>
      </c>
      <c r="D25" s="66">
        <v>11.6576325720802</v>
      </c>
      <c r="E25" s="47">
        <v>4.0088246556285534E-23</v>
      </c>
      <c r="F25" s="41">
        <v>7866.784388656688</v>
      </c>
      <c r="G25" s="41">
        <v>11075.822086947734</v>
      </c>
      <c r="H25" s="41">
        <v>7866.784388656688</v>
      </c>
      <c r="I25" s="41">
        <v>11075.822086947734</v>
      </c>
      <c r="J25" s="62">
        <f>VLOOKUP(D3,$R$4:$V$21,2,FALSE)*B25</f>
        <v>14680.520018593426</v>
      </c>
      <c r="S25" s="54" t="s">
        <v>3</v>
      </c>
      <c r="T25" s="54">
        <v>2</v>
      </c>
    </row>
    <row r="26" spans="1:22" ht="15.75" customHeight="1">
      <c r="A26" s="3" t="s">
        <v>35</v>
      </c>
      <c r="B26" s="44">
        <v>833.3707688558499</v>
      </c>
      <c r="C26" s="3">
        <v>51.65281188560959</v>
      </c>
      <c r="D26" s="66">
        <v>16.134083284786787</v>
      </c>
      <c r="E26" s="47">
        <v>2.2168771048723072E-35</v>
      </c>
      <c r="F26" s="41">
        <v>731.3615519456349</v>
      </c>
      <c r="G26" s="41">
        <v>935.3799857660648</v>
      </c>
      <c r="H26" s="41">
        <v>731.3615519456349</v>
      </c>
      <c r="I26" s="41">
        <v>935.3799857660648</v>
      </c>
      <c r="J26" s="63">
        <f>B3*B26</f>
        <v>2500.1123065675497</v>
      </c>
      <c r="S26" s="54" t="s">
        <v>6</v>
      </c>
      <c r="T26" s="54">
        <v>3</v>
      </c>
      <c r="U26" s="54" t="s">
        <v>4</v>
      </c>
      <c r="V26" s="54">
        <v>1</v>
      </c>
    </row>
    <row r="27" spans="1:22" ht="15.75" customHeight="1">
      <c r="A27" s="3" t="s">
        <v>36</v>
      </c>
      <c r="B27" s="44">
        <v>650.0959130482883</v>
      </c>
      <c r="C27" s="3">
        <v>47.24250548509767</v>
      </c>
      <c r="D27" s="66">
        <v>13.760826323094923</v>
      </c>
      <c r="E27" s="47">
        <v>6.275775337326064E-29</v>
      </c>
      <c r="F27" s="41">
        <v>556.796616969618</v>
      </c>
      <c r="G27" s="41">
        <v>743.3952091269585</v>
      </c>
      <c r="H27" s="41">
        <v>556.796616969618</v>
      </c>
      <c r="I27" s="41">
        <v>743.3952091269585</v>
      </c>
      <c r="J27" s="64">
        <f>C3*B27</f>
        <v>1950.2877391448646</v>
      </c>
      <c r="S27" s="54" t="s">
        <v>85</v>
      </c>
      <c r="T27" s="54">
        <v>4</v>
      </c>
      <c r="U27" s="54" t="s">
        <v>2</v>
      </c>
      <c r="V27" s="54">
        <v>2</v>
      </c>
    </row>
    <row r="28" spans="1:22" ht="15.75" customHeight="1">
      <c r="A28" s="3" t="s">
        <v>40</v>
      </c>
      <c r="B28" s="44">
        <v>-5279.588844420592</v>
      </c>
      <c r="C28" s="3">
        <v>2109.5098467442504</v>
      </c>
      <c r="D28" s="59">
        <v>-2.502756198350503</v>
      </c>
      <c r="E28" s="47">
        <v>0.013326981394919482</v>
      </c>
      <c r="F28" s="41">
        <v>-9445.663055585079</v>
      </c>
      <c r="G28" s="41">
        <v>-1113.5146332561053</v>
      </c>
      <c r="H28" s="41">
        <v>-9445.663055585079</v>
      </c>
      <c r="I28" s="41">
        <v>-1113.5146332561053</v>
      </c>
      <c r="J28" s="62">
        <f>VLOOKUP(G3,$R$4:$V$21,3,FALSE)*B28</f>
        <v>-3590.120414206003</v>
      </c>
      <c r="S28" s="54" t="s">
        <v>83</v>
      </c>
      <c r="T28" s="54">
        <v>5</v>
      </c>
      <c r="U28" s="54" t="s">
        <v>7</v>
      </c>
      <c r="V28" s="54">
        <v>3</v>
      </c>
    </row>
    <row r="29" spans="1:22" ht="15.75" customHeight="1">
      <c r="A29" s="3" t="s">
        <v>41</v>
      </c>
      <c r="B29" s="44">
        <v>201.81634484397202</v>
      </c>
      <c r="C29" s="3">
        <v>1392.3294440941459</v>
      </c>
      <c r="D29" s="42">
        <v>0.14494870140110727</v>
      </c>
      <c r="E29" s="47">
        <v>0.8849338038150815</v>
      </c>
      <c r="F29" s="41">
        <v>-2547.8971961655598</v>
      </c>
      <c r="G29" s="41">
        <v>2951.5298858535034</v>
      </c>
      <c r="H29" s="41">
        <v>-2547.8971961655598</v>
      </c>
      <c r="I29" s="41">
        <v>2951.5298858535034</v>
      </c>
      <c r="J29" s="62">
        <f>VLOOKUP(H3,$R$4:$V$21,4,FALSE)*B29</f>
        <v>125.12613380326265</v>
      </c>
      <c r="U29" s="54" t="s">
        <v>10</v>
      </c>
      <c r="V29" s="54">
        <v>4</v>
      </c>
    </row>
    <row r="30" spans="1:22" ht="15.75" customHeight="1">
      <c r="A30" s="3" t="s">
        <v>38</v>
      </c>
      <c r="B30" s="44">
        <v>30.995277920486345</v>
      </c>
      <c r="C30" s="3">
        <v>83.13410704550544</v>
      </c>
      <c r="D30" s="42">
        <v>0.3728346766691117</v>
      </c>
      <c r="E30" s="47">
        <v>0.7097649337443657</v>
      </c>
      <c r="F30" s="41">
        <v>-133.18639677754953</v>
      </c>
      <c r="G30" s="41">
        <v>195.17695261852225</v>
      </c>
      <c r="H30" s="41">
        <v>-133.18639677754953</v>
      </c>
      <c r="I30" s="41">
        <v>195.17695261852225</v>
      </c>
      <c r="J30" s="64">
        <f>E3*B30</f>
        <v>61.99055584097269</v>
      </c>
      <c r="S30" s="54" t="s">
        <v>16</v>
      </c>
      <c r="U30" s="54" t="s">
        <v>14</v>
      </c>
      <c r="V30" s="54">
        <v>5</v>
      </c>
    </row>
    <row r="31" spans="1:21" ht="16.5" customHeight="1">
      <c r="A31" s="3" t="s">
        <v>39</v>
      </c>
      <c r="B31" s="44">
        <v>78.23220045650952</v>
      </c>
      <c r="C31" s="3">
        <v>98.13191342831175</v>
      </c>
      <c r="D31" s="42">
        <v>0.7972146646631979</v>
      </c>
      <c r="E31" s="47">
        <v>0.42650783369493384</v>
      </c>
      <c r="F31" s="41">
        <v>-115.5686649231343</v>
      </c>
      <c r="G31" s="41">
        <v>272.03306583615336</v>
      </c>
      <c r="H31" s="41">
        <v>-115.5686649231343</v>
      </c>
      <c r="I31" s="41">
        <v>272.03306583615336</v>
      </c>
      <c r="J31" s="64">
        <f>F3*B31</f>
        <v>156.46440091301903</v>
      </c>
      <c r="S31" s="54" t="s">
        <v>13</v>
      </c>
      <c r="U31" s="54" t="s">
        <v>84</v>
      </c>
    </row>
    <row r="32" spans="1:10" ht="16.5" customHeight="1" thickBot="1">
      <c r="A32" s="4" t="s">
        <v>44</v>
      </c>
      <c r="B32" s="45">
        <v>48.13735655463361</v>
      </c>
      <c r="C32" s="4">
        <v>72.59920607523588</v>
      </c>
      <c r="D32" s="43">
        <v>0.6630562392755093</v>
      </c>
      <c r="E32" s="48">
        <v>0.5082486524591068</v>
      </c>
      <c r="F32" s="46">
        <v>-95.23892616234616</v>
      </c>
      <c r="G32" s="46">
        <v>191.51363927161339</v>
      </c>
      <c r="H32" s="46">
        <v>-95.23892616234616</v>
      </c>
      <c r="I32" s="46">
        <v>191.51363927161339</v>
      </c>
      <c r="J32" s="65">
        <f>B32*A3</f>
        <v>96.27471310926722</v>
      </c>
    </row>
    <row r="33" spans="19:20" ht="12.75">
      <c r="S33" s="58" t="s">
        <v>3</v>
      </c>
      <c r="T33" s="58" t="s">
        <v>102</v>
      </c>
    </row>
    <row r="34" spans="19:20" ht="12.75">
      <c r="S34" s="58" t="s">
        <v>8</v>
      </c>
      <c r="T34" s="58" t="s">
        <v>104</v>
      </c>
    </row>
    <row r="35" spans="19:20" ht="12.75">
      <c r="S35" s="58" t="s">
        <v>11</v>
      </c>
      <c r="T35" s="58" t="s">
        <v>103</v>
      </c>
    </row>
    <row r="36" spans="19:20" ht="15.75" customHeight="1">
      <c r="S36" s="58" t="s">
        <v>68</v>
      </c>
      <c r="T36" s="58" t="s">
        <v>67</v>
      </c>
    </row>
  </sheetData>
  <sheetProtection selectLockedCells="1" selectUnlockedCells="1"/>
  <mergeCells count="1">
    <mergeCell ref="B1:J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5"/>
  <sheetViews>
    <sheetView zoomScale="80" zoomScaleNormal="80" workbookViewId="0" topLeftCell="B34">
      <pane ySplit="855" topLeftCell="BM134" activePane="bottomLeft" state="split"/>
      <selection pane="topLeft" activeCell="B84" sqref="A84:IV84"/>
      <selection pane="bottomLeft" activeCell="C220" sqref="C220:C405"/>
    </sheetView>
  </sheetViews>
  <sheetFormatPr defaultColWidth="9.140625" defaultRowHeight="12.75"/>
  <cols>
    <col min="1" max="1" width="6.00390625" style="0" customWidth="1"/>
    <col min="2" max="2" width="21.421875" style="0" customWidth="1"/>
    <col min="3" max="3" width="11.00390625" style="0" customWidth="1"/>
    <col min="12" max="12" width="13.140625" style="0" customWidth="1"/>
    <col min="14" max="14" width="10.8515625" style="0" customWidth="1"/>
    <col min="15" max="15" width="10.7109375" style="0" customWidth="1"/>
  </cols>
  <sheetData>
    <row r="1" spans="2:14" s="8" customFormat="1" ht="12.75">
      <c r="B1" s="8" t="s">
        <v>43</v>
      </c>
      <c r="C1" s="8" t="s">
        <v>44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39</v>
      </c>
      <c r="I1" s="8" t="s">
        <v>45</v>
      </c>
      <c r="J1" s="8" t="s">
        <v>46</v>
      </c>
      <c r="K1" s="8" t="s">
        <v>40</v>
      </c>
      <c r="L1" s="8" t="s">
        <v>47</v>
      </c>
      <c r="M1" s="8" t="s">
        <v>48</v>
      </c>
      <c r="N1" s="8" t="s">
        <v>49</v>
      </c>
    </row>
    <row r="2" spans="2:15" ht="12.75">
      <c r="B2" s="9" t="s">
        <v>50</v>
      </c>
      <c r="C2" s="9"/>
      <c r="D2" s="9" t="s">
        <v>1</v>
      </c>
      <c r="E2" s="9" t="s">
        <v>7</v>
      </c>
      <c r="F2" s="9"/>
      <c r="G2" s="9" t="s">
        <v>8</v>
      </c>
      <c r="H2" s="9" t="s">
        <v>8</v>
      </c>
      <c r="I2" s="9"/>
      <c r="J2" s="9"/>
      <c r="K2" s="10" t="s">
        <v>51</v>
      </c>
      <c r="L2" s="10" t="s">
        <v>52</v>
      </c>
      <c r="M2" s="9" t="s">
        <v>53</v>
      </c>
      <c r="N2" s="9" t="s">
        <v>54</v>
      </c>
      <c r="O2" s="9" t="s">
        <v>55</v>
      </c>
    </row>
    <row r="3" spans="1:15" ht="12.75">
      <c r="A3">
        <v>1</v>
      </c>
      <c r="B3" t="s">
        <v>56</v>
      </c>
      <c r="C3" t="s">
        <v>8</v>
      </c>
      <c r="D3" t="s">
        <v>1</v>
      </c>
      <c r="E3" t="s">
        <v>7</v>
      </c>
      <c r="F3">
        <v>1.61</v>
      </c>
      <c r="G3" t="s">
        <v>3</v>
      </c>
      <c r="H3" t="s">
        <v>8</v>
      </c>
      <c r="I3" t="s">
        <v>16</v>
      </c>
      <c r="J3">
        <v>8348</v>
      </c>
      <c r="K3" s="11">
        <v>0.66</v>
      </c>
      <c r="L3" s="11">
        <v>0.57</v>
      </c>
      <c r="M3">
        <v>1</v>
      </c>
      <c r="N3" t="s">
        <v>57</v>
      </c>
      <c r="O3" t="s">
        <v>58</v>
      </c>
    </row>
    <row r="4" spans="1:15" ht="12.75">
      <c r="A4">
        <v>2</v>
      </c>
      <c r="B4" t="s">
        <v>56</v>
      </c>
      <c r="C4" t="s">
        <v>3</v>
      </c>
      <c r="D4" t="s">
        <v>1</v>
      </c>
      <c r="E4" t="s">
        <v>10</v>
      </c>
      <c r="F4">
        <v>1.53</v>
      </c>
      <c r="G4" t="s">
        <v>11</v>
      </c>
      <c r="H4" t="s">
        <v>8</v>
      </c>
      <c r="I4" t="s">
        <v>16</v>
      </c>
      <c r="J4">
        <v>7672</v>
      </c>
      <c r="K4" s="11">
        <v>0.673</v>
      </c>
      <c r="L4" s="11">
        <v>0.56</v>
      </c>
      <c r="M4">
        <v>1.04</v>
      </c>
      <c r="N4" t="s">
        <v>57</v>
      </c>
      <c r="O4" t="s">
        <v>59</v>
      </c>
    </row>
    <row r="5" spans="1:15" ht="12.75">
      <c r="A5">
        <v>3</v>
      </c>
      <c r="B5" t="s">
        <v>56</v>
      </c>
      <c r="C5" t="s">
        <v>3</v>
      </c>
      <c r="D5" t="s">
        <v>1</v>
      </c>
      <c r="E5" t="s">
        <v>14</v>
      </c>
      <c r="F5">
        <v>1.53</v>
      </c>
      <c r="G5" t="s">
        <v>11</v>
      </c>
      <c r="H5" t="s">
        <v>8</v>
      </c>
      <c r="I5" t="s">
        <v>16</v>
      </c>
      <c r="J5">
        <v>8241</v>
      </c>
      <c r="K5" s="11">
        <v>0.703</v>
      </c>
      <c r="L5" s="11">
        <v>0.58</v>
      </c>
      <c r="M5">
        <v>1.04</v>
      </c>
      <c r="N5" t="s">
        <v>60</v>
      </c>
      <c r="O5" t="s">
        <v>61</v>
      </c>
    </row>
    <row r="6" spans="1:15" ht="12.75">
      <c r="A6">
        <v>4</v>
      </c>
      <c r="B6" t="s">
        <v>56</v>
      </c>
      <c r="C6" t="s">
        <v>8</v>
      </c>
      <c r="D6" t="s">
        <v>1</v>
      </c>
      <c r="E6" t="s">
        <v>14</v>
      </c>
      <c r="F6">
        <v>1.52</v>
      </c>
      <c r="G6" t="s">
        <v>11</v>
      </c>
      <c r="H6" t="s">
        <v>8</v>
      </c>
      <c r="I6" t="s">
        <v>16</v>
      </c>
      <c r="J6">
        <v>8463</v>
      </c>
      <c r="K6" s="11">
        <v>0.686</v>
      </c>
      <c r="L6" s="11">
        <v>0.58</v>
      </c>
      <c r="M6">
        <v>1</v>
      </c>
      <c r="N6" t="s">
        <v>57</v>
      </c>
      <c r="O6" t="s">
        <v>58</v>
      </c>
    </row>
    <row r="7" spans="1:15" ht="12.75">
      <c r="A7">
        <v>5</v>
      </c>
      <c r="B7" t="s">
        <v>56</v>
      </c>
      <c r="C7" t="s">
        <v>3</v>
      </c>
      <c r="D7" t="s">
        <v>3</v>
      </c>
      <c r="E7" t="s">
        <v>7</v>
      </c>
      <c r="F7">
        <v>1.51</v>
      </c>
      <c r="G7" t="s">
        <v>8</v>
      </c>
      <c r="H7" t="s">
        <v>8</v>
      </c>
      <c r="I7" t="s">
        <v>16</v>
      </c>
      <c r="J7">
        <v>8627</v>
      </c>
      <c r="K7" s="11">
        <v>0.693</v>
      </c>
      <c r="L7" s="11">
        <v>0.56</v>
      </c>
      <c r="M7">
        <v>1.03</v>
      </c>
      <c r="N7" t="s">
        <v>57</v>
      </c>
      <c r="O7" t="s">
        <v>59</v>
      </c>
    </row>
    <row r="8" spans="1:15" ht="12.75">
      <c r="A8">
        <v>6</v>
      </c>
      <c r="B8" t="s">
        <v>56</v>
      </c>
      <c r="C8" t="s">
        <v>3</v>
      </c>
      <c r="D8" t="s">
        <v>1</v>
      </c>
      <c r="E8" t="s">
        <v>7</v>
      </c>
      <c r="F8">
        <v>1.5</v>
      </c>
      <c r="G8" t="s">
        <v>3</v>
      </c>
      <c r="H8" t="s">
        <v>8</v>
      </c>
      <c r="I8" t="s">
        <v>16</v>
      </c>
      <c r="J8">
        <v>8260</v>
      </c>
      <c r="K8" s="11">
        <v>0.705</v>
      </c>
      <c r="L8" s="11">
        <v>0.69</v>
      </c>
      <c r="M8">
        <v>1.04</v>
      </c>
      <c r="N8" t="s">
        <v>62</v>
      </c>
      <c r="O8" t="s">
        <v>61</v>
      </c>
    </row>
    <row r="9" spans="1:15" ht="12.75">
      <c r="A9">
        <v>7</v>
      </c>
      <c r="B9" t="s">
        <v>63</v>
      </c>
      <c r="C9" t="s">
        <v>8</v>
      </c>
      <c r="D9" t="s">
        <v>1</v>
      </c>
      <c r="E9" t="s">
        <v>7</v>
      </c>
      <c r="F9">
        <v>1.81</v>
      </c>
      <c r="G9" t="s">
        <v>8</v>
      </c>
      <c r="H9" t="s">
        <v>8</v>
      </c>
      <c r="I9" t="s">
        <v>13</v>
      </c>
      <c r="J9">
        <v>8519</v>
      </c>
      <c r="K9" s="11">
        <v>0.735</v>
      </c>
      <c r="L9" s="11">
        <v>0.6</v>
      </c>
      <c r="M9">
        <v>1</v>
      </c>
      <c r="N9" t="s">
        <v>64</v>
      </c>
      <c r="O9" t="s">
        <v>61</v>
      </c>
    </row>
    <row r="10" spans="1:15" ht="12.75">
      <c r="A10">
        <v>8</v>
      </c>
      <c r="B10" t="s">
        <v>63</v>
      </c>
      <c r="C10" t="s">
        <v>8</v>
      </c>
      <c r="D10" t="s">
        <v>1</v>
      </c>
      <c r="E10" t="s">
        <v>7</v>
      </c>
      <c r="F10">
        <v>1.54</v>
      </c>
      <c r="G10" t="s">
        <v>11</v>
      </c>
      <c r="H10" t="s">
        <v>3</v>
      </c>
      <c r="I10" t="s">
        <v>16</v>
      </c>
      <c r="J10">
        <v>7905</v>
      </c>
      <c r="K10" s="11">
        <v>0.735</v>
      </c>
      <c r="L10" s="11">
        <v>0.65</v>
      </c>
      <c r="M10">
        <v>1.02</v>
      </c>
      <c r="N10" t="s">
        <v>64</v>
      </c>
      <c r="O10" t="s">
        <v>65</v>
      </c>
    </row>
    <row r="11" spans="1:15" ht="12.75">
      <c r="A11">
        <v>9</v>
      </c>
      <c r="B11" t="s">
        <v>63</v>
      </c>
      <c r="C11" t="s">
        <v>11</v>
      </c>
      <c r="D11" t="s">
        <v>1</v>
      </c>
      <c r="E11" t="s">
        <v>7</v>
      </c>
      <c r="F11">
        <v>1.53</v>
      </c>
      <c r="G11" t="s">
        <v>8</v>
      </c>
      <c r="H11" t="s">
        <v>3</v>
      </c>
      <c r="I11" t="s">
        <v>13</v>
      </c>
      <c r="J11">
        <v>7339</v>
      </c>
      <c r="K11" s="11">
        <v>0.689</v>
      </c>
      <c r="L11" s="11">
        <v>0.68</v>
      </c>
      <c r="M11">
        <v>1</v>
      </c>
      <c r="N11" t="s">
        <v>64</v>
      </c>
      <c r="O11" t="s">
        <v>61</v>
      </c>
    </row>
    <row r="12" spans="1:15" ht="12.75">
      <c r="A12">
        <v>10</v>
      </c>
      <c r="B12" t="s">
        <v>63</v>
      </c>
      <c r="C12" t="s">
        <v>11</v>
      </c>
      <c r="D12" t="s">
        <v>1</v>
      </c>
      <c r="E12" t="s">
        <v>10</v>
      </c>
      <c r="F12">
        <v>1.53</v>
      </c>
      <c r="G12" t="s">
        <v>8</v>
      </c>
      <c r="H12" t="s">
        <v>8</v>
      </c>
      <c r="I12" t="s">
        <v>13</v>
      </c>
      <c r="J12">
        <v>7678</v>
      </c>
      <c r="K12" s="11">
        <v>0.68</v>
      </c>
      <c r="L12" s="11">
        <v>0.61</v>
      </c>
      <c r="M12">
        <v>1</v>
      </c>
      <c r="N12" t="s">
        <v>66</v>
      </c>
      <c r="O12" t="s">
        <v>67</v>
      </c>
    </row>
    <row r="13" spans="1:15" ht="12.75">
      <c r="A13">
        <v>11</v>
      </c>
      <c r="B13" t="s">
        <v>63</v>
      </c>
      <c r="C13" t="s">
        <v>68</v>
      </c>
      <c r="D13" t="s">
        <v>1</v>
      </c>
      <c r="E13" t="s">
        <v>7</v>
      </c>
      <c r="F13">
        <v>1.52</v>
      </c>
      <c r="G13" t="s">
        <v>8</v>
      </c>
      <c r="H13" t="s">
        <v>3</v>
      </c>
      <c r="I13" t="s">
        <v>16</v>
      </c>
      <c r="J13">
        <v>7793</v>
      </c>
      <c r="K13" s="11">
        <v>0.672</v>
      </c>
      <c r="L13" s="11">
        <v>0.65</v>
      </c>
      <c r="M13">
        <v>1</v>
      </c>
      <c r="O13" t="s">
        <v>61</v>
      </c>
    </row>
    <row r="14" spans="1:15" ht="12.75">
      <c r="A14">
        <v>12</v>
      </c>
      <c r="B14" t="s">
        <v>63</v>
      </c>
      <c r="C14" t="s">
        <v>11</v>
      </c>
      <c r="D14" t="s">
        <v>1</v>
      </c>
      <c r="E14" t="s">
        <v>10</v>
      </c>
      <c r="F14">
        <v>1.51</v>
      </c>
      <c r="G14" t="s">
        <v>8</v>
      </c>
      <c r="H14" t="s">
        <v>8</v>
      </c>
      <c r="I14" t="s">
        <v>13</v>
      </c>
      <c r="J14">
        <v>7578</v>
      </c>
      <c r="K14" s="11">
        <v>0.664</v>
      </c>
      <c r="L14" s="11">
        <v>0.63</v>
      </c>
      <c r="M14">
        <v>1.01</v>
      </c>
      <c r="N14" t="s">
        <v>64</v>
      </c>
      <c r="O14" t="s">
        <v>61</v>
      </c>
    </row>
    <row r="15" spans="1:15" ht="12.75">
      <c r="A15">
        <v>13</v>
      </c>
      <c r="B15" s="8" t="s">
        <v>69</v>
      </c>
      <c r="C15" s="8"/>
      <c r="D15" s="8" t="s">
        <v>1</v>
      </c>
      <c r="E15" s="8" t="s">
        <v>7</v>
      </c>
      <c r="F15" s="8">
        <v>1.77</v>
      </c>
      <c r="G15" s="8" t="s">
        <v>8</v>
      </c>
      <c r="H15" s="8" t="s">
        <v>8</v>
      </c>
      <c r="I15" s="8" t="s">
        <v>13</v>
      </c>
      <c r="J15" s="8">
        <v>7781</v>
      </c>
      <c r="K15" s="12">
        <v>0.696</v>
      </c>
      <c r="L15" s="12">
        <v>0.68</v>
      </c>
      <c r="M15" s="8">
        <v>1.01</v>
      </c>
      <c r="N15" s="8" t="s">
        <v>64</v>
      </c>
      <c r="O15" s="8" t="s">
        <v>61</v>
      </c>
    </row>
    <row r="16" spans="1:15" ht="12.75">
      <c r="A16">
        <v>14</v>
      </c>
      <c r="B16" s="8" t="s">
        <v>69</v>
      </c>
      <c r="C16" s="8"/>
      <c r="D16" s="8" t="s">
        <v>1</v>
      </c>
      <c r="E16" s="8" t="s">
        <v>10</v>
      </c>
      <c r="F16" s="8">
        <v>1.7</v>
      </c>
      <c r="G16" s="8" t="s">
        <v>8</v>
      </c>
      <c r="H16" s="8" t="s">
        <v>8</v>
      </c>
      <c r="I16" s="8" t="s">
        <v>13</v>
      </c>
      <c r="J16" s="8">
        <v>8190</v>
      </c>
      <c r="K16" s="12">
        <v>0.7</v>
      </c>
      <c r="L16" s="12">
        <v>0.64</v>
      </c>
      <c r="M16" s="8">
        <v>1.02</v>
      </c>
      <c r="N16" s="8"/>
      <c r="O16" s="8" t="s">
        <v>61</v>
      </c>
    </row>
    <row r="17" spans="1:15" ht="12.75">
      <c r="A17">
        <v>15</v>
      </c>
      <c r="B17" s="8" t="s">
        <v>69</v>
      </c>
      <c r="C17" s="8"/>
      <c r="D17" s="8" t="s">
        <v>1</v>
      </c>
      <c r="E17" s="8" t="s">
        <v>7</v>
      </c>
      <c r="F17" s="8">
        <v>1.58</v>
      </c>
      <c r="G17" s="8" t="s">
        <v>8</v>
      </c>
      <c r="H17" s="8" t="s">
        <v>8</v>
      </c>
      <c r="I17" s="8" t="s">
        <v>13</v>
      </c>
      <c r="J17" s="8">
        <v>7525</v>
      </c>
      <c r="K17" s="12">
        <v>0.67</v>
      </c>
      <c r="L17" s="12">
        <v>0.64</v>
      </c>
      <c r="M17" s="8">
        <v>1.04</v>
      </c>
      <c r="N17" s="8" t="s">
        <v>60</v>
      </c>
      <c r="O17" s="8" t="s">
        <v>61</v>
      </c>
    </row>
    <row r="18" spans="1:15" ht="12.75">
      <c r="A18">
        <v>16</v>
      </c>
      <c r="B18" s="8" t="s">
        <v>69</v>
      </c>
      <c r="C18" s="8"/>
      <c r="D18" s="8" t="s">
        <v>3</v>
      </c>
      <c r="E18" s="8" t="s">
        <v>7</v>
      </c>
      <c r="F18" s="8">
        <v>1.53</v>
      </c>
      <c r="G18" s="8" t="s">
        <v>8</v>
      </c>
      <c r="H18" s="8" t="s">
        <v>8</v>
      </c>
      <c r="I18" s="8" t="s">
        <v>13</v>
      </c>
      <c r="J18" s="8">
        <v>8448</v>
      </c>
      <c r="K18" s="12">
        <v>0.666</v>
      </c>
      <c r="L18" s="12">
        <v>0.75</v>
      </c>
      <c r="M18" s="8">
        <v>1.03</v>
      </c>
      <c r="N18" s="8"/>
      <c r="O18" s="8" t="s">
        <v>61</v>
      </c>
    </row>
    <row r="19" spans="1:15" ht="12.75">
      <c r="A19">
        <v>17</v>
      </c>
      <c r="B19" s="8" t="s">
        <v>69</v>
      </c>
      <c r="C19" s="8"/>
      <c r="D19" s="8" t="s">
        <v>1</v>
      </c>
      <c r="E19" s="8" t="s">
        <v>7</v>
      </c>
      <c r="F19" s="8">
        <v>1.53</v>
      </c>
      <c r="G19" s="8" t="s">
        <v>8</v>
      </c>
      <c r="H19" s="8" t="s">
        <v>3</v>
      </c>
      <c r="I19" s="8" t="s">
        <v>13</v>
      </c>
      <c r="J19" s="8">
        <v>6730</v>
      </c>
      <c r="K19" s="12">
        <v>0.689</v>
      </c>
      <c r="L19" s="12">
        <v>0.68</v>
      </c>
      <c r="M19" s="8">
        <v>1</v>
      </c>
      <c r="N19" s="8"/>
      <c r="O19" s="8" t="s">
        <v>61</v>
      </c>
    </row>
    <row r="20" spans="1:15" ht="12.75">
      <c r="A20">
        <v>18</v>
      </c>
      <c r="B20" t="s">
        <v>63</v>
      </c>
      <c r="C20" t="s">
        <v>70</v>
      </c>
      <c r="D20" t="s">
        <v>71</v>
      </c>
      <c r="E20" t="s">
        <v>10</v>
      </c>
      <c r="F20">
        <v>1.69</v>
      </c>
      <c r="G20" t="s">
        <v>8</v>
      </c>
      <c r="H20" t="s">
        <v>70</v>
      </c>
      <c r="I20" t="s">
        <v>16</v>
      </c>
      <c r="J20">
        <v>12537</v>
      </c>
      <c r="K20" s="11">
        <v>0.689</v>
      </c>
      <c r="L20" s="11">
        <v>0.61</v>
      </c>
      <c r="M20">
        <v>1</v>
      </c>
      <c r="O20" t="s">
        <v>72</v>
      </c>
    </row>
    <row r="21" spans="1:15" ht="12.75">
      <c r="A21">
        <v>19</v>
      </c>
      <c r="B21" t="s">
        <v>63</v>
      </c>
      <c r="C21" t="s">
        <v>8</v>
      </c>
      <c r="D21" t="s">
        <v>1</v>
      </c>
      <c r="E21" t="s">
        <v>10</v>
      </c>
      <c r="F21">
        <v>1.68</v>
      </c>
      <c r="G21" t="s">
        <v>3</v>
      </c>
      <c r="H21" t="s">
        <v>3</v>
      </c>
      <c r="I21" t="s">
        <v>16</v>
      </c>
      <c r="J21">
        <v>9532</v>
      </c>
      <c r="K21" s="11">
        <v>0.728</v>
      </c>
      <c r="L21" s="11">
        <v>0.66</v>
      </c>
      <c r="M21">
        <v>1.03</v>
      </c>
      <c r="O21" t="s">
        <v>61</v>
      </c>
    </row>
    <row r="22" spans="1:15" ht="12.75">
      <c r="A22">
        <v>20</v>
      </c>
      <c r="B22" t="s">
        <v>63</v>
      </c>
      <c r="C22" t="s">
        <v>11</v>
      </c>
      <c r="D22" t="s">
        <v>1</v>
      </c>
      <c r="E22" t="s">
        <v>10</v>
      </c>
      <c r="F22">
        <v>1.63</v>
      </c>
      <c r="G22" t="s">
        <v>8</v>
      </c>
      <c r="H22" t="s">
        <v>8</v>
      </c>
      <c r="I22" t="s">
        <v>13</v>
      </c>
      <c r="J22">
        <v>9877</v>
      </c>
      <c r="K22" s="11">
        <v>0.66</v>
      </c>
      <c r="L22" s="11">
        <v>0.59</v>
      </c>
      <c r="M22">
        <v>1.05</v>
      </c>
      <c r="O22" t="s">
        <v>61</v>
      </c>
    </row>
    <row r="23" spans="1:15" ht="12.75">
      <c r="A23">
        <v>21</v>
      </c>
      <c r="B23" t="s">
        <v>63</v>
      </c>
      <c r="C23" t="s">
        <v>11</v>
      </c>
      <c r="D23" t="s">
        <v>1</v>
      </c>
      <c r="E23" t="s">
        <v>10</v>
      </c>
      <c r="F23">
        <v>1.6</v>
      </c>
      <c r="G23" t="s">
        <v>11</v>
      </c>
      <c r="H23" t="s">
        <v>3</v>
      </c>
      <c r="I23" t="s">
        <v>16</v>
      </c>
      <c r="J23">
        <v>9326</v>
      </c>
      <c r="K23" s="11">
        <v>0.694</v>
      </c>
      <c r="L23" s="11">
        <v>0.61</v>
      </c>
      <c r="M23">
        <v>1.05</v>
      </c>
      <c r="O23" t="s">
        <v>61</v>
      </c>
    </row>
    <row r="24" spans="1:15" ht="12.75">
      <c r="A24">
        <v>22</v>
      </c>
      <c r="B24" t="s">
        <v>63</v>
      </c>
      <c r="C24" t="s">
        <v>73</v>
      </c>
      <c r="D24" t="s">
        <v>3</v>
      </c>
      <c r="E24" t="s">
        <v>7</v>
      </c>
      <c r="F24">
        <v>1.59</v>
      </c>
      <c r="G24" t="s">
        <v>11</v>
      </c>
      <c r="H24" t="s">
        <v>8</v>
      </c>
      <c r="I24" t="s">
        <v>16</v>
      </c>
      <c r="J24">
        <v>10790</v>
      </c>
      <c r="K24" s="11">
        <v>0.679</v>
      </c>
      <c r="L24" s="11">
        <v>0.61</v>
      </c>
      <c r="M24">
        <v>1</v>
      </c>
      <c r="N24" t="s">
        <v>74</v>
      </c>
      <c r="O24" t="s">
        <v>61</v>
      </c>
    </row>
    <row r="25" spans="1:15" ht="12.75">
      <c r="A25">
        <v>23</v>
      </c>
      <c r="B25" t="s">
        <v>63</v>
      </c>
      <c r="C25" t="s">
        <v>11</v>
      </c>
      <c r="D25" t="s">
        <v>1</v>
      </c>
      <c r="E25" t="s">
        <v>10</v>
      </c>
      <c r="F25">
        <v>1.57</v>
      </c>
      <c r="G25" t="s">
        <v>8</v>
      </c>
      <c r="H25" t="s">
        <v>3</v>
      </c>
      <c r="I25" t="s">
        <v>16</v>
      </c>
      <c r="J25">
        <v>9152</v>
      </c>
      <c r="K25" s="11">
        <v>0.691</v>
      </c>
      <c r="L25" s="11">
        <v>0.69</v>
      </c>
      <c r="M25">
        <v>1.04</v>
      </c>
      <c r="O25" t="s">
        <v>61</v>
      </c>
    </row>
    <row r="26" spans="1:15" ht="12.75">
      <c r="A26">
        <v>24</v>
      </c>
      <c r="B26" t="s">
        <v>63</v>
      </c>
      <c r="C26" t="s">
        <v>73</v>
      </c>
      <c r="D26" t="s">
        <v>3</v>
      </c>
      <c r="E26" t="s">
        <v>7</v>
      </c>
      <c r="F26">
        <v>1.55</v>
      </c>
      <c r="G26" t="s">
        <v>8</v>
      </c>
      <c r="H26" t="s">
        <v>70</v>
      </c>
      <c r="I26" t="s">
        <v>16</v>
      </c>
      <c r="J26">
        <v>10518</v>
      </c>
      <c r="K26" s="11">
        <v>0.658</v>
      </c>
      <c r="L26" s="11">
        <v>0.68</v>
      </c>
      <c r="M26">
        <v>1</v>
      </c>
      <c r="O26" t="s">
        <v>61</v>
      </c>
    </row>
    <row r="27" spans="1:15" ht="12.75">
      <c r="A27">
        <v>25</v>
      </c>
      <c r="B27" t="s">
        <v>63</v>
      </c>
      <c r="C27" t="s">
        <v>71</v>
      </c>
      <c r="D27" t="s">
        <v>3</v>
      </c>
      <c r="E27" t="s">
        <v>7</v>
      </c>
      <c r="F27">
        <v>1.53</v>
      </c>
      <c r="G27" t="s">
        <v>8</v>
      </c>
      <c r="H27" t="s">
        <v>8</v>
      </c>
      <c r="I27" t="s">
        <v>13</v>
      </c>
      <c r="J27">
        <v>8921</v>
      </c>
      <c r="K27" s="11">
        <v>0.666</v>
      </c>
      <c r="L27" s="11">
        <v>0.75</v>
      </c>
      <c r="M27">
        <v>1.03</v>
      </c>
      <c r="O27" t="s">
        <v>61</v>
      </c>
    </row>
    <row r="28" spans="1:15" ht="12.75">
      <c r="A28">
        <v>26</v>
      </c>
      <c r="B28" t="s">
        <v>63</v>
      </c>
      <c r="C28" t="s">
        <v>8</v>
      </c>
      <c r="D28" t="s">
        <v>6</v>
      </c>
      <c r="E28" t="s">
        <v>2</v>
      </c>
      <c r="F28">
        <v>1.36</v>
      </c>
      <c r="G28" t="s">
        <v>11</v>
      </c>
      <c r="H28" t="s">
        <v>8</v>
      </c>
      <c r="I28" t="s">
        <v>16</v>
      </c>
      <c r="J28">
        <v>7509</v>
      </c>
      <c r="K28" s="11">
        <v>0.707</v>
      </c>
      <c r="L28" s="11">
        <v>0.67</v>
      </c>
      <c r="M28">
        <v>1.01</v>
      </c>
      <c r="O28" t="s">
        <v>61</v>
      </c>
    </row>
    <row r="29" spans="1:15" ht="12.75">
      <c r="A29">
        <v>27</v>
      </c>
      <c r="B29" t="s">
        <v>63</v>
      </c>
      <c r="C29" t="s">
        <v>11</v>
      </c>
      <c r="D29" t="s">
        <v>75</v>
      </c>
      <c r="E29" t="s">
        <v>76</v>
      </c>
      <c r="F29">
        <v>1.5</v>
      </c>
      <c r="G29" t="s">
        <v>71</v>
      </c>
      <c r="H29" t="s">
        <v>71</v>
      </c>
      <c r="I29" t="s">
        <v>13</v>
      </c>
      <c r="J29">
        <v>7795</v>
      </c>
      <c r="K29" s="11">
        <v>0.699</v>
      </c>
      <c r="L29" s="11">
        <v>0.64</v>
      </c>
      <c r="M29">
        <v>1.02</v>
      </c>
      <c r="O29" t="s">
        <v>61</v>
      </c>
    </row>
    <row r="30" spans="1:15" ht="12.75">
      <c r="A30">
        <v>28</v>
      </c>
      <c r="B30" t="s">
        <v>63</v>
      </c>
      <c r="C30" t="s">
        <v>77</v>
      </c>
      <c r="D30" t="s">
        <v>71</v>
      </c>
      <c r="E30" t="s">
        <v>76</v>
      </c>
      <c r="F30">
        <v>1.51</v>
      </c>
      <c r="G30" t="s">
        <v>8</v>
      </c>
      <c r="H30" t="s">
        <v>8</v>
      </c>
      <c r="I30" t="s">
        <v>16</v>
      </c>
      <c r="J30">
        <v>7733</v>
      </c>
      <c r="K30" s="11">
        <v>0.689</v>
      </c>
      <c r="L30" s="11">
        <v>0.72</v>
      </c>
      <c r="M30">
        <v>1</v>
      </c>
      <c r="O30" t="s">
        <v>61</v>
      </c>
    </row>
    <row r="31" spans="1:15" ht="12.75">
      <c r="A31">
        <v>29</v>
      </c>
      <c r="B31" t="s">
        <v>63</v>
      </c>
      <c r="C31" t="s">
        <v>11</v>
      </c>
      <c r="D31" t="s">
        <v>75</v>
      </c>
      <c r="E31" t="s">
        <v>76</v>
      </c>
      <c r="F31">
        <v>1.51</v>
      </c>
      <c r="G31" t="s">
        <v>11</v>
      </c>
      <c r="H31" t="s">
        <v>71</v>
      </c>
      <c r="I31" t="s">
        <v>16</v>
      </c>
      <c r="J31">
        <v>8057</v>
      </c>
      <c r="K31" s="11">
        <v>0.689</v>
      </c>
      <c r="L31" s="11">
        <v>0.64</v>
      </c>
      <c r="M31">
        <v>1.01</v>
      </c>
      <c r="O31" t="s">
        <v>61</v>
      </c>
    </row>
    <row r="32" spans="1:15" ht="12.75">
      <c r="A32">
        <v>30</v>
      </c>
      <c r="B32" t="s">
        <v>63</v>
      </c>
      <c r="C32" t="s">
        <v>68</v>
      </c>
      <c r="D32" t="s">
        <v>75</v>
      </c>
      <c r="E32" t="s">
        <v>78</v>
      </c>
      <c r="F32">
        <v>1.3</v>
      </c>
      <c r="G32" t="s">
        <v>8</v>
      </c>
      <c r="H32" t="s">
        <v>71</v>
      </c>
      <c r="I32" t="s">
        <v>16</v>
      </c>
      <c r="J32">
        <v>8017</v>
      </c>
      <c r="K32" s="11">
        <v>0.621</v>
      </c>
      <c r="L32" s="11">
        <v>0.67</v>
      </c>
      <c r="M32">
        <v>1.03</v>
      </c>
      <c r="O32" t="s">
        <v>61</v>
      </c>
    </row>
    <row r="33" spans="1:15" ht="12.75">
      <c r="A33">
        <v>31</v>
      </c>
      <c r="B33" t="s">
        <v>79</v>
      </c>
      <c r="D33" t="s">
        <v>75</v>
      </c>
      <c r="E33" t="s">
        <v>76</v>
      </c>
      <c r="F33">
        <v>1.5</v>
      </c>
      <c r="G33" t="s">
        <v>71</v>
      </c>
      <c r="H33" t="s">
        <v>71</v>
      </c>
      <c r="I33" t="s">
        <v>13</v>
      </c>
      <c r="J33">
        <v>7146</v>
      </c>
      <c r="K33" s="11">
        <v>0.699</v>
      </c>
      <c r="L33" s="11">
        <v>0.64</v>
      </c>
      <c r="M33">
        <v>1.02</v>
      </c>
      <c r="O33" t="s">
        <v>61</v>
      </c>
    </row>
    <row r="34" spans="3:14" ht="12.75">
      <c r="C34" t="s">
        <v>55</v>
      </c>
      <c r="D34" s="13" t="s">
        <v>80</v>
      </c>
      <c r="E34" t="s">
        <v>37</v>
      </c>
      <c r="F34" t="s">
        <v>35</v>
      </c>
      <c r="G34" t="s">
        <v>36</v>
      </c>
      <c r="H34" t="s">
        <v>45</v>
      </c>
      <c r="I34" t="s">
        <v>81</v>
      </c>
      <c r="J34" t="s">
        <v>41</v>
      </c>
      <c r="K34" t="s">
        <v>38</v>
      </c>
      <c r="L34" t="s">
        <v>39</v>
      </c>
      <c r="M34" t="s">
        <v>44</v>
      </c>
      <c r="N34" t="s">
        <v>46</v>
      </c>
    </row>
    <row r="35" spans="2:15" ht="13.5" thickBot="1">
      <c r="B35" t="s">
        <v>63</v>
      </c>
      <c r="C35" s="19" t="s">
        <v>61</v>
      </c>
      <c r="D35" s="19">
        <v>1</v>
      </c>
      <c r="E35" s="20">
        <v>1.69</v>
      </c>
      <c r="F35" s="19" t="s">
        <v>6</v>
      </c>
      <c r="G35" s="19" t="s">
        <v>2</v>
      </c>
      <c r="H35" s="19" t="s">
        <v>16</v>
      </c>
      <c r="I35" s="21">
        <v>0.677</v>
      </c>
      <c r="J35" s="22">
        <v>0.61</v>
      </c>
      <c r="K35" s="19" t="s">
        <v>82</v>
      </c>
      <c r="L35" s="19" t="s">
        <v>82</v>
      </c>
      <c r="M35" s="19" t="s">
        <v>68</v>
      </c>
      <c r="N35" s="23">
        <v>10265</v>
      </c>
      <c r="O35" s="19"/>
    </row>
    <row r="36" spans="2:15" ht="13.5" thickBot="1">
      <c r="B36" t="s">
        <v>63</v>
      </c>
      <c r="C36" s="19" t="s">
        <v>61</v>
      </c>
      <c r="D36" s="19">
        <v>1</v>
      </c>
      <c r="E36" s="20">
        <v>1.69</v>
      </c>
      <c r="F36" s="19" t="s">
        <v>3</v>
      </c>
      <c r="G36" s="19" t="s">
        <v>10</v>
      </c>
      <c r="H36" s="19" t="s">
        <v>16</v>
      </c>
      <c r="I36" s="21">
        <v>0.689</v>
      </c>
      <c r="J36" s="22">
        <v>0.61</v>
      </c>
      <c r="K36" s="19" t="s">
        <v>8</v>
      </c>
      <c r="L36" s="19" t="s">
        <v>82</v>
      </c>
      <c r="M36" s="19" t="s">
        <v>11</v>
      </c>
      <c r="N36" s="23">
        <v>12537</v>
      </c>
      <c r="O36" s="19"/>
    </row>
    <row r="37" spans="2:15" ht="13.5" thickBot="1">
      <c r="B37" t="s">
        <v>63</v>
      </c>
      <c r="C37" s="19" t="s">
        <v>61</v>
      </c>
      <c r="D37" s="19">
        <v>1.03</v>
      </c>
      <c r="E37" s="20">
        <v>1.68</v>
      </c>
      <c r="F37" s="19" t="s">
        <v>1</v>
      </c>
      <c r="G37" s="19" t="s">
        <v>10</v>
      </c>
      <c r="H37" s="19" t="s">
        <v>16</v>
      </c>
      <c r="I37" s="21">
        <v>0.728</v>
      </c>
      <c r="J37" s="22">
        <v>0.66</v>
      </c>
      <c r="K37" s="19" t="s">
        <v>3</v>
      </c>
      <c r="L37" s="19" t="s">
        <v>3</v>
      </c>
      <c r="M37" s="19" t="s">
        <v>8</v>
      </c>
      <c r="N37" s="23">
        <v>9532</v>
      </c>
      <c r="O37" s="19"/>
    </row>
    <row r="38" spans="2:15" ht="13.5" thickBot="1">
      <c r="B38" t="s">
        <v>63</v>
      </c>
      <c r="C38" s="19" t="s">
        <v>61</v>
      </c>
      <c r="D38" s="19">
        <v>1</v>
      </c>
      <c r="E38" s="20">
        <v>1.67</v>
      </c>
      <c r="F38" s="19" t="s">
        <v>3</v>
      </c>
      <c r="G38" s="19" t="s">
        <v>14</v>
      </c>
      <c r="H38" s="19" t="s">
        <v>16</v>
      </c>
      <c r="I38" s="21">
        <v>0.623</v>
      </c>
      <c r="J38" s="22">
        <v>0.68</v>
      </c>
      <c r="K38" s="19" t="s">
        <v>8</v>
      </c>
      <c r="L38" s="19" t="s">
        <v>8</v>
      </c>
      <c r="M38" s="19" t="s">
        <v>68</v>
      </c>
      <c r="N38" s="23">
        <v>11856</v>
      </c>
      <c r="O38" s="19"/>
    </row>
    <row r="39" spans="2:15" ht="13.5" thickBot="1">
      <c r="B39" t="s">
        <v>63</v>
      </c>
      <c r="C39" s="19" t="s">
        <v>61</v>
      </c>
      <c r="D39" s="19">
        <v>1.01</v>
      </c>
      <c r="E39" s="20">
        <v>1.66</v>
      </c>
      <c r="F39" s="19" t="s">
        <v>1</v>
      </c>
      <c r="G39" s="19" t="s">
        <v>2</v>
      </c>
      <c r="H39" s="19" t="s">
        <v>16</v>
      </c>
      <c r="I39" s="21">
        <v>0.699</v>
      </c>
      <c r="J39" s="22">
        <v>0.64</v>
      </c>
      <c r="K39" s="19" t="s">
        <v>8</v>
      </c>
      <c r="L39" s="19" t="s">
        <v>3</v>
      </c>
      <c r="M39" s="19" t="s">
        <v>11</v>
      </c>
      <c r="N39" s="23">
        <v>8407</v>
      </c>
      <c r="O39" s="19"/>
    </row>
    <row r="40" spans="2:15" ht="13.5" thickBot="1">
      <c r="B40" t="s">
        <v>63</v>
      </c>
      <c r="C40" s="19" t="s">
        <v>61</v>
      </c>
      <c r="D40" s="19">
        <v>1.01</v>
      </c>
      <c r="E40" s="20">
        <v>1.65</v>
      </c>
      <c r="F40" s="19" t="s">
        <v>6</v>
      </c>
      <c r="G40" s="19" t="s">
        <v>2</v>
      </c>
      <c r="H40" s="19" t="s">
        <v>16</v>
      </c>
      <c r="I40" s="21">
        <v>0.682</v>
      </c>
      <c r="J40" s="22">
        <v>0.61</v>
      </c>
      <c r="K40" s="19" t="s">
        <v>82</v>
      </c>
      <c r="L40" s="19" t="s">
        <v>3</v>
      </c>
      <c r="M40" s="19" t="s">
        <v>11</v>
      </c>
      <c r="N40" s="23">
        <v>11053</v>
      </c>
      <c r="O40" s="19"/>
    </row>
    <row r="41" spans="2:15" ht="13.5" thickBot="1">
      <c r="B41" t="s">
        <v>63</v>
      </c>
      <c r="C41" s="19" t="s">
        <v>61</v>
      </c>
      <c r="D41" s="19">
        <v>1.05</v>
      </c>
      <c r="E41" s="20">
        <v>1.64</v>
      </c>
      <c r="F41" s="19" t="s">
        <v>6</v>
      </c>
      <c r="G41" s="19" t="s">
        <v>2</v>
      </c>
      <c r="H41" s="19" t="s">
        <v>16</v>
      </c>
      <c r="I41" s="21">
        <v>0.687</v>
      </c>
      <c r="J41" s="22">
        <v>0.56</v>
      </c>
      <c r="K41" s="19" t="s">
        <v>8</v>
      </c>
      <c r="L41" s="19" t="s">
        <v>3</v>
      </c>
      <c r="M41" s="19" t="s">
        <v>11</v>
      </c>
      <c r="N41" s="23">
        <v>11279</v>
      </c>
      <c r="O41" s="19"/>
    </row>
    <row r="42" spans="2:15" ht="13.5" thickBot="1">
      <c r="B42" t="s">
        <v>63</v>
      </c>
      <c r="C42" s="19" t="s">
        <v>58</v>
      </c>
      <c r="D42" s="19">
        <v>1.01</v>
      </c>
      <c r="E42" s="19">
        <v>1.62</v>
      </c>
      <c r="F42" s="19" t="s">
        <v>83</v>
      </c>
      <c r="G42" s="19" t="s">
        <v>10</v>
      </c>
      <c r="H42" s="19" t="s">
        <v>16</v>
      </c>
      <c r="I42" s="21">
        <v>0.691</v>
      </c>
      <c r="J42" s="22">
        <v>0.57</v>
      </c>
      <c r="K42" s="19" t="s">
        <v>82</v>
      </c>
      <c r="L42" s="19" t="s">
        <v>8</v>
      </c>
      <c r="M42" s="19" t="s">
        <v>11</v>
      </c>
      <c r="N42" s="23">
        <v>13248</v>
      </c>
      <c r="O42" s="19"/>
    </row>
    <row r="43" spans="2:15" ht="13.5" thickBot="1">
      <c r="B43" t="s">
        <v>63</v>
      </c>
      <c r="C43" s="19" t="s">
        <v>58</v>
      </c>
      <c r="D43" s="19">
        <v>1.02</v>
      </c>
      <c r="E43" s="19">
        <v>1.61</v>
      </c>
      <c r="F43" s="19" t="s">
        <v>1</v>
      </c>
      <c r="G43" s="19" t="s">
        <v>14</v>
      </c>
      <c r="H43" s="19" t="s">
        <v>16</v>
      </c>
      <c r="I43" s="21">
        <v>0.712</v>
      </c>
      <c r="J43" s="22">
        <v>0.65</v>
      </c>
      <c r="K43" s="19" t="s">
        <v>3</v>
      </c>
      <c r="L43" s="19" t="s">
        <v>3</v>
      </c>
      <c r="M43" s="19" t="s">
        <v>8</v>
      </c>
      <c r="N43" s="23">
        <v>9805</v>
      </c>
      <c r="O43" s="19"/>
    </row>
    <row r="44" spans="2:15" ht="13.5" thickBot="1">
      <c r="B44" t="s">
        <v>63</v>
      </c>
      <c r="C44" s="19" t="s">
        <v>61</v>
      </c>
      <c r="D44" s="19">
        <v>1</v>
      </c>
      <c r="E44" s="19">
        <v>1.6</v>
      </c>
      <c r="F44" s="19" t="s">
        <v>3</v>
      </c>
      <c r="G44" s="19" t="s">
        <v>84</v>
      </c>
      <c r="H44" s="19" t="s">
        <v>16</v>
      </c>
      <c r="I44" s="21">
        <v>0.658</v>
      </c>
      <c r="J44" s="22">
        <v>0.59</v>
      </c>
      <c r="K44" s="19" t="s">
        <v>8</v>
      </c>
      <c r="L44" s="19" t="s">
        <v>8</v>
      </c>
      <c r="M44" s="19" t="s">
        <v>68</v>
      </c>
      <c r="N44" s="23">
        <v>12714</v>
      </c>
      <c r="O44" s="19"/>
    </row>
    <row r="45" spans="2:15" ht="13.5" thickBot="1">
      <c r="B45" t="s">
        <v>63</v>
      </c>
      <c r="C45" s="19" t="s">
        <v>61</v>
      </c>
      <c r="D45" s="19">
        <v>1.03</v>
      </c>
      <c r="E45" s="19">
        <v>1.6</v>
      </c>
      <c r="F45" s="19" t="s">
        <v>1</v>
      </c>
      <c r="G45" s="19" t="s">
        <v>10</v>
      </c>
      <c r="H45" s="19" t="s">
        <v>16</v>
      </c>
      <c r="I45" s="21">
        <v>0.694</v>
      </c>
      <c r="J45" s="22">
        <v>0.61</v>
      </c>
      <c r="K45" s="19" t="s">
        <v>82</v>
      </c>
      <c r="L45" s="19" t="s">
        <v>3</v>
      </c>
      <c r="M45" s="19" t="s">
        <v>11</v>
      </c>
      <c r="N45" s="23">
        <v>9326</v>
      </c>
      <c r="O45" s="19"/>
    </row>
    <row r="46" spans="2:15" ht="13.5" thickBot="1">
      <c r="B46" t="s">
        <v>63</v>
      </c>
      <c r="C46" s="19" t="s">
        <v>65</v>
      </c>
      <c r="D46" s="19">
        <v>1.04</v>
      </c>
      <c r="E46" s="19">
        <v>1.59</v>
      </c>
      <c r="F46" s="19" t="s">
        <v>6</v>
      </c>
      <c r="G46" s="19" t="s">
        <v>7</v>
      </c>
      <c r="H46" s="19" t="s">
        <v>16</v>
      </c>
      <c r="I46" s="21">
        <v>0.672</v>
      </c>
      <c r="J46" s="22">
        <v>0.57</v>
      </c>
      <c r="K46" s="19" t="s">
        <v>82</v>
      </c>
      <c r="L46" s="19" t="s">
        <v>82</v>
      </c>
      <c r="M46" s="19" t="s">
        <v>68</v>
      </c>
      <c r="N46" s="23">
        <v>11315</v>
      </c>
      <c r="O46" s="19"/>
    </row>
    <row r="47" spans="2:15" ht="13.5" thickBot="1">
      <c r="B47" t="s">
        <v>63</v>
      </c>
      <c r="C47" s="19" t="s">
        <v>61</v>
      </c>
      <c r="D47" s="19">
        <v>1</v>
      </c>
      <c r="E47" s="19">
        <v>1.59</v>
      </c>
      <c r="F47" s="19" t="s">
        <v>3</v>
      </c>
      <c r="G47" s="19" t="s">
        <v>7</v>
      </c>
      <c r="H47" s="19" t="s">
        <v>16</v>
      </c>
      <c r="I47" s="21">
        <v>0.679</v>
      </c>
      <c r="J47" s="22">
        <v>0.61</v>
      </c>
      <c r="K47" s="19" t="s">
        <v>82</v>
      </c>
      <c r="L47" s="19" t="s">
        <v>8</v>
      </c>
      <c r="M47" s="19" t="s">
        <v>68</v>
      </c>
      <c r="N47" s="23">
        <v>10790</v>
      </c>
      <c r="O47" s="19"/>
    </row>
    <row r="48" spans="2:15" ht="13.5" thickBot="1">
      <c r="B48" t="s">
        <v>63</v>
      </c>
      <c r="C48" s="19" t="s">
        <v>61</v>
      </c>
      <c r="D48" s="19">
        <v>1.01</v>
      </c>
      <c r="E48" s="19">
        <v>1.59</v>
      </c>
      <c r="F48" s="19" t="s">
        <v>6</v>
      </c>
      <c r="G48" s="19" t="s">
        <v>2</v>
      </c>
      <c r="H48" s="19" t="s">
        <v>16</v>
      </c>
      <c r="I48" s="21">
        <v>0.636</v>
      </c>
      <c r="J48" s="22">
        <v>0.7</v>
      </c>
      <c r="K48" s="19" t="s">
        <v>3</v>
      </c>
      <c r="L48" s="19" t="s">
        <v>8</v>
      </c>
      <c r="M48" s="19" t="s">
        <v>11</v>
      </c>
      <c r="N48" s="23">
        <v>11788</v>
      </c>
      <c r="O48" s="19"/>
    </row>
    <row r="49" spans="2:15" ht="13.5" thickBot="1">
      <c r="B49" t="s">
        <v>63</v>
      </c>
      <c r="C49" s="19" t="s">
        <v>61</v>
      </c>
      <c r="D49" s="19">
        <v>1.05</v>
      </c>
      <c r="E49" s="19">
        <v>1.58</v>
      </c>
      <c r="F49" s="19" t="s">
        <v>3</v>
      </c>
      <c r="G49" s="19" t="s">
        <v>84</v>
      </c>
      <c r="H49" s="19" t="s">
        <v>16</v>
      </c>
      <c r="I49" s="21">
        <v>0.677</v>
      </c>
      <c r="J49" s="22">
        <v>0.59</v>
      </c>
      <c r="K49" s="19" t="s">
        <v>8</v>
      </c>
      <c r="L49" s="19" t="s">
        <v>3</v>
      </c>
      <c r="M49" s="19" t="s">
        <v>68</v>
      </c>
      <c r="N49" s="23">
        <v>12234</v>
      </c>
      <c r="O49" s="19"/>
    </row>
    <row r="50" spans="2:15" ht="13.5" thickBot="1">
      <c r="B50" t="s">
        <v>63</v>
      </c>
      <c r="C50" s="19" t="s">
        <v>61</v>
      </c>
      <c r="D50" s="19">
        <v>1.04</v>
      </c>
      <c r="E50" s="19">
        <v>1.57</v>
      </c>
      <c r="F50" s="19" t="s">
        <v>1</v>
      </c>
      <c r="G50" s="19" t="s">
        <v>10</v>
      </c>
      <c r="H50" s="19" t="s">
        <v>16</v>
      </c>
      <c r="I50" s="21">
        <v>0.691</v>
      </c>
      <c r="J50" s="22">
        <v>0.69</v>
      </c>
      <c r="K50" s="19" t="s">
        <v>8</v>
      </c>
      <c r="L50" s="19" t="s">
        <v>3</v>
      </c>
      <c r="M50" s="19" t="s">
        <v>11</v>
      </c>
      <c r="N50" s="23">
        <v>9152</v>
      </c>
      <c r="O50" s="19"/>
    </row>
    <row r="51" spans="2:15" ht="13.5" thickBot="1">
      <c r="B51" t="s">
        <v>63</v>
      </c>
      <c r="C51" s="19" t="s">
        <v>61</v>
      </c>
      <c r="D51" s="19">
        <v>1.01</v>
      </c>
      <c r="E51" s="19">
        <v>1.57</v>
      </c>
      <c r="F51" s="19" t="s">
        <v>3</v>
      </c>
      <c r="G51" s="19" t="s">
        <v>14</v>
      </c>
      <c r="H51" s="19" t="s">
        <v>16</v>
      </c>
      <c r="I51" s="21">
        <v>0.72</v>
      </c>
      <c r="J51" s="22">
        <v>0.59</v>
      </c>
      <c r="K51" s="19" t="s">
        <v>8</v>
      </c>
      <c r="L51" s="19" t="s">
        <v>8</v>
      </c>
      <c r="M51" s="19" t="s">
        <v>8</v>
      </c>
      <c r="N51" s="23">
        <v>11610</v>
      </c>
      <c r="O51" s="19"/>
    </row>
    <row r="52" spans="2:15" ht="13.5" thickBot="1">
      <c r="B52" t="s">
        <v>63</v>
      </c>
      <c r="C52" s="19" t="s">
        <v>61</v>
      </c>
      <c r="D52" s="19">
        <v>1.01</v>
      </c>
      <c r="E52" s="19">
        <v>1.57</v>
      </c>
      <c r="F52" s="19" t="s">
        <v>6</v>
      </c>
      <c r="G52" s="19" t="s">
        <v>2</v>
      </c>
      <c r="H52" s="19" t="s">
        <v>16</v>
      </c>
      <c r="I52" s="21">
        <v>0.707</v>
      </c>
      <c r="J52" s="22">
        <v>0.72</v>
      </c>
      <c r="K52" s="19" t="s">
        <v>82</v>
      </c>
      <c r="L52" s="19" t="s">
        <v>82</v>
      </c>
      <c r="M52" s="19" t="s">
        <v>8</v>
      </c>
      <c r="N52" s="23">
        <v>10534</v>
      </c>
      <c r="O52" s="19"/>
    </row>
    <row r="53" spans="2:15" ht="13.5" thickBot="1">
      <c r="B53" t="s">
        <v>63</v>
      </c>
      <c r="C53" s="19" t="s">
        <v>61</v>
      </c>
      <c r="D53" s="19">
        <v>1.01</v>
      </c>
      <c r="E53" s="19">
        <v>1.56</v>
      </c>
      <c r="F53" s="19" t="s">
        <v>6</v>
      </c>
      <c r="G53" s="19" t="s">
        <v>4</v>
      </c>
      <c r="H53" s="19" t="s">
        <v>16</v>
      </c>
      <c r="I53" s="21">
        <v>0.692</v>
      </c>
      <c r="J53" s="22">
        <v>0.67</v>
      </c>
      <c r="K53" s="19" t="s">
        <v>3</v>
      </c>
      <c r="L53" s="19" t="s">
        <v>3</v>
      </c>
      <c r="M53" s="19" t="s">
        <v>11</v>
      </c>
      <c r="N53" s="23">
        <v>8276</v>
      </c>
      <c r="O53" s="19"/>
    </row>
    <row r="54" spans="2:15" ht="13.5" thickBot="1">
      <c r="B54" t="s">
        <v>63</v>
      </c>
      <c r="C54" s="19" t="s">
        <v>65</v>
      </c>
      <c r="D54" s="19">
        <v>1.01</v>
      </c>
      <c r="E54" s="19">
        <v>1.56</v>
      </c>
      <c r="F54" s="19" t="s">
        <v>1</v>
      </c>
      <c r="G54" s="19" t="s">
        <v>10</v>
      </c>
      <c r="H54" s="19" t="s">
        <v>16</v>
      </c>
      <c r="I54" s="21">
        <v>0.677</v>
      </c>
      <c r="J54" s="22">
        <v>0.63</v>
      </c>
      <c r="K54" s="19" t="s">
        <v>82</v>
      </c>
      <c r="L54" s="19" t="s">
        <v>3</v>
      </c>
      <c r="M54" s="19" t="s">
        <v>68</v>
      </c>
      <c r="N54" s="23">
        <v>9093</v>
      </c>
      <c r="O54" s="19"/>
    </row>
    <row r="55" spans="2:15" ht="13.5" thickBot="1">
      <c r="B55" t="s">
        <v>63</v>
      </c>
      <c r="C55" s="19" t="s">
        <v>61</v>
      </c>
      <c r="D55" s="19">
        <v>1</v>
      </c>
      <c r="E55" s="19">
        <v>1.56</v>
      </c>
      <c r="F55" s="19" t="s">
        <v>1</v>
      </c>
      <c r="G55" s="19" t="s">
        <v>4</v>
      </c>
      <c r="H55" s="19" t="s">
        <v>16</v>
      </c>
      <c r="I55" s="21">
        <v>0.675</v>
      </c>
      <c r="J55" s="22">
        <v>0.63</v>
      </c>
      <c r="K55" s="19" t="s">
        <v>82</v>
      </c>
      <c r="L55" s="19" t="s">
        <v>3</v>
      </c>
      <c r="M55" s="19" t="s">
        <v>68</v>
      </c>
      <c r="N55" s="23">
        <v>7574</v>
      </c>
      <c r="O55" s="19"/>
    </row>
    <row r="56" spans="2:15" ht="13.5" thickBot="1">
      <c r="B56" t="s">
        <v>63</v>
      </c>
      <c r="C56" s="19" t="s">
        <v>61</v>
      </c>
      <c r="D56" s="19">
        <v>1.01</v>
      </c>
      <c r="E56" s="19">
        <v>1.56</v>
      </c>
      <c r="F56" s="19" t="s">
        <v>3</v>
      </c>
      <c r="G56" s="19" t="s">
        <v>7</v>
      </c>
      <c r="H56" s="19" t="s">
        <v>16</v>
      </c>
      <c r="I56" s="21">
        <v>0.696</v>
      </c>
      <c r="J56" s="22">
        <v>0.66</v>
      </c>
      <c r="K56" s="19" t="s">
        <v>3</v>
      </c>
      <c r="L56" s="19" t="s">
        <v>3</v>
      </c>
      <c r="M56" s="19" t="s">
        <v>11</v>
      </c>
      <c r="N56" s="23">
        <v>10858</v>
      </c>
      <c r="O56" s="19"/>
    </row>
    <row r="57" spans="2:15" ht="13.5" thickBot="1">
      <c r="B57" t="s">
        <v>63</v>
      </c>
      <c r="C57" s="19" t="s">
        <v>65</v>
      </c>
      <c r="D57" s="19">
        <v>1.02</v>
      </c>
      <c r="E57" s="19">
        <v>1.56</v>
      </c>
      <c r="F57" s="19" t="s">
        <v>83</v>
      </c>
      <c r="G57" s="19" t="s">
        <v>10</v>
      </c>
      <c r="H57" s="19" t="s">
        <v>16</v>
      </c>
      <c r="I57" s="21">
        <v>0.69</v>
      </c>
      <c r="J57" s="22">
        <v>0.58</v>
      </c>
      <c r="K57" s="19" t="s">
        <v>8</v>
      </c>
      <c r="L57" s="19" t="s">
        <v>82</v>
      </c>
      <c r="M57" s="19" t="s">
        <v>11</v>
      </c>
      <c r="N57" s="23">
        <v>13608</v>
      </c>
      <c r="O57" s="19"/>
    </row>
    <row r="58" spans="2:15" ht="13.5" thickBot="1">
      <c r="B58" t="s">
        <v>63</v>
      </c>
      <c r="C58" s="19" t="s">
        <v>61</v>
      </c>
      <c r="D58" s="19">
        <v>1</v>
      </c>
      <c r="E58" s="19">
        <v>1.56</v>
      </c>
      <c r="F58" s="19" t="s">
        <v>6</v>
      </c>
      <c r="G58" s="19" t="s">
        <v>7</v>
      </c>
      <c r="H58" s="19" t="s">
        <v>16</v>
      </c>
      <c r="I58" s="21">
        <v>0.684</v>
      </c>
      <c r="J58" s="22">
        <v>0.62</v>
      </c>
      <c r="K58" s="19" t="s">
        <v>8</v>
      </c>
      <c r="L58" s="19" t="s">
        <v>3</v>
      </c>
      <c r="M58" s="19" t="s">
        <v>11</v>
      </c>
      <c r="N58" s="23">
        <v>11265</v>
      </c>
      <c r="O58" s="19"/>
    </row>
    <row r="59" spans="2:15" ht="13.5" thickBot="1">
      <c r="B59" t="s">
        <v>63</v>
      </c>
      <c r="C59" s="19" t="s">
        <v>61</v>
      </c>
      <c r="D59" s="19">
        <v>1.03</v>
      </c>
      <c r="E59" s="19">
        <v>1.55</v>
      </c>
      <c r="F59" s="19" t="s">
        <v>6</v>
      </c>
      <c r="G59" s="19" t="s">
        <v>7</v>
      </c>
      <c r="H59" s="19" t="s">
        <v>16</v>
      </c>
      <c r="I59" s="21">
        <v>0.664</v>
      </c>
      <c r="J59" s="22">
        <v>0.72</v>
      </c>
      <c r="K59" s="19" t="s">
        <v>3</v>
      </c>
      <c r="L59" s="19" t="s">
        <v>3</v>
      </c>
      <c r="M59" s="19" t="s">
        <v>8</v>
      </c>
      <c r="N59" s="23">
        <v>10910</v>
      </c>
      <c r="O59" s="19"/>
    </row>
    <row r="60" spans="2:15" ht="13.5" thickBot="1">
      <c r="B60" t="s">
        <v>63</v>
      </c>
      <c r="C60" s="19" t="s">
        <v>61</v>
      </c>
      <c r="D60" s="19">
        <v>1.01</v>
      </c>
      <c r="E60" s="19">
        <v>1.55</v>
      </c>
      <c r="F60" s="19" t="s">
        <v>3</v>
      </c>
      <c r="G60" s="19" t="s">
        <v>10</v>
      </c>
      <c r="H60" s="19" t="s">
        <v>16</v>
      </c>
      <c r="I60" s="21">
        <v>0.726</v>
      </c>
      <c r="J60" s="22">
        <v>0.69</v>
      </c>
      <c r="K60" s="19" t="s">
        <v>8</v>
      </c>
      <c r="L60" s="19" t="s">
        <v>8</v>
      </c>
      <c r="M60" s="19" t="s">
        <v>8</v>
      </c>
      <c r="N60" s="23">
        <v>10321</v>
      </c>
      <c r="O60" s="19"/>
    </row>
    <row r="61" spans="2:15" ht="13.5" thickBot="1">
      <c r="B61" t="s">
        <v>63</v>
      </c>
      <c r="C61" s="19" t="s">
        <v>65</v>
      </c>
      <c r="D61" s="19">
        <v>1</v>
      </c>
      <c r="E61" s="19">
        <v>1.55</v>
      </c>
      <c r="F61" s="19" t="s">
        <v>3</v>
      </c>
      <c r="G61" s="19" t="s">
        <v>7</v>
      </c>
      <c r="H61" s="19" t="s">
        <v>16</v>
      </c>
      <c r="I61" s="21">
        <v>0.658</v>
      </c>
      <c r="J61" s="22">
        <v>0.68</v>
      </c>
      <c r="K61" s="19" t="s">
        <v>8</v>
      </c>
      <c r="L61" s="19" t="s">
        <v>82</v>
      </c>
      <c r="M61" s="19" t="s">
        <v>68</v>
      </c>
      <c r="N61" s="23">
        <v>10518</v>
      </c>
      <c r="O61" s="19"/>
    </row>
    <row r="62" spans="2:15" ht="13.5" thickBot="1">
      <c r="B62" t="s">
        <v>63</v>
      </c>
      <c r="C62" s="19" t="s">
        <v>61</v>
      </c>
      <c r="D62" s="19">
        <v>1</v>
      </c>
      <c r="E62" s="19">
        <v>1.55</v>
      </c>
      <c r="F62" s="19" t="s">
        <v>3</v>
      </c>
      <c r="G62" s="19" t="s">
        <v>7</v>
      </c>
      <c r="H62" s="19" t="s">
        <v>16</v>
      </c>
      <c r="I62" s="21">
        <v>0.699</v>
      </c>
      <c r="J62" s="22">
        <v>0.62</v>
      </c>
      <c r="K62" s="19" t="s">
        <v>8</v>
      </c>
      <c r="L62" s="19" t="s">
        <v>8</v>
      </c>
      <c r="M62" s="19" t="s">
        <v>11</v>
      </c>
      <c r="N62" s="23">
        <v>10518</v>
      </c>
      <c r="O62" s="19"/>
    </row>
    <row r="63" spans="2:15" ht="13.5" thickBot="1">
      <c r="B63" t="s">
        <v>63</v>
      </c>
      <c r="C63" s="19" t="s">
        <v>61</v>
      </c>
      <c r="D63" s="19">
        <v>1</v>
      </c>
      <c r="E63" s="19">
        <v>1.53</v>
      </c>
      <c r="F63" s="19" t="s">
        <v>85</v>
      </c>
      <c r="G63" s="19" t="s">
        <v>2</v>
      </c>
      <c r="H63" s="19" t="s">
        <v>16</v>
      </c>
      <c r="I63" s="21">
        <v>0.594</v>
      </c>
      <c r="J63" s="22">
        <v>0.67</v>
      </c>
      <c r="K63" s="19" t="s">
        <v>8</v>
      </c>
      <c r="L63" s="19" t="s">
        <v>8</v>
      </c>
      <c r="M63" s="19" t="s">
        <v>11</v>
      </c>
      <c r="N63" s="23">
        <v>10933</v>
      </c>
      <c r="O63" s="19"/>
    </row>
    <row r="64" spans="2:15" ht="13.5" thickBot="1">
      <c r="B64" t="s">
        <v>63</v>
      </c>
      <c r="C64" s="19" t="s">
        <v>58</v>
      </c>
      <c r="D64" s="19">
        <v>1.01</v>
      </c>
      <c r="E64" s="19">
        <v>1.53</v>
      </c>
      <c r="F64" s="19" t="s">
        <v>1</v>
      </c>
      <c r="G64" s="19" t="s">
        <v>10</v>
      </c>
      <c r="H64" s="19" t="s">
        <v>16</v>
      </c>
      <c r="I64" s="21">
        <v>0.679</v>
      </c>
      <c r="J64" s="22">
        <v>0.64</v>
      </c>
      <c r="K64" s="19" t="s">
        <v>8</v>
      </c>
      <c r="L64" s="19" t="s">
        <v>8</v>
      </c>
      <c r="M64" s="19" t="s">
        <v>11</v>
      </c>
      <c r="N64" s="23">
        <v>8681</v>
      </c>
      <c r="O64" s="19"/>
    </row>
    <row r="65" spans="2:15" ht="13.5" thickBot="1">
      <c r="B65" t="s">
        <v>63</v>
      </c>
      <c r="C65" s="19" t="s">
        <v>61</v>
      </c>
      <c r="D65" s="19">
        <v>1.04</v>
      </c>
      <c r="E65" s="19">
        <v>1.53</v>
      </c>
      <c r="F65" s="19" t="s">
        <v>6</v>
      </c>
      <c r="G65" s="19" t="s">
        <v>2</v>
      </c>
      <c r="H65" s="19" t="s">
        <v>16</v>
      </c>
      <c r="I65" s="21">
        <v>0.69</v>
      </c>
      <c r="J65" s="22">
        <v>0.63</v>
      </c>
      <c r="K65" s="19" t="s">
        <v>3</v>
      </c>
      <c r="L65" s="19" t="s">
        <v>3</v>
      </c>
      <c r="M65" s="19" t="s">
        <v>11</v>
      </c>
      <c r="N65" s="23">
        <v>10249</v>
      </c>
      <c r="O65" s="19"/>
    </row>
    <row r="66" spans="2:15" ht="13.5" thickBot="1">
      <c r="B66" t="s">
        <v>63</v>
      </c>
      <c r="C66" s="19" t="s">
        <v>61</v>
      </c>
      <c r="D66" s="19">
        <v>1.01</v>
      </c>
      <c r="E66" s="19">
        <v>1.53</v>
      </c>
      <c r="F66" s="19" t="s">
        <v>3</v>
      </c>
      <c r="G66" s="19" t="s">
        <v>2</v>
      </c>
      <c r="H66" s="19" t="s">
        <v>16</v>
      </c>
      <c r="I66" s="21">
        <v>0.703</v>
      </c>
      <c r="J66" s="22">
        <v>0.64</v>
      </c>
      <c r="K66" s="19" t="s">
        <v>82</v>
      </c>
      <c r="L66" s="19" t="s">
        <v>8</v>
      </c>
      <c r="M66" s="19" t="s">
        <v>8</v>
      </c>
      <c r="N66" s="23">
        <v>8315</v>
      </c>
      <c r="O66" s="19"/>
    </row>
    <row r="67" spans="2:15" ht="13.5" thickBot="1">
      <c r="B67" t="s">
        <v>63</v>
      </c>
      <c r="C67" s="19" t="s">
        <v>61</v>
      </c>
      <c r="D67" s="19">
        <v>1.01</v>
      </c>
      <c r="E67" s="19">
        <v>1.52</v>
      </c>
      <c r="F67" s="19" t="s">
        <v>3</v>
      </c>
      <c r="G67" s="19" t="s">
        <v>2</v>
      </c>
      <c r="H67" s="19" t="s">
        <v>16</v>
      </c>
      <c r="I67" s="21">
        <v>0.682</v>
      </c>
      <c r="J67" s="22">
        <v>0.63</v>
      </c>
      <c r="K67" s="19" t="s">
        <v>8</v>
      </c>
      <c r="L67" s="19" t="s">
        <v>3</v>
      </c>
      <c r="M67" s="19" t="s">
        <v>11</v>
      </c>
      <c r="N67" s="23">
        <v>8384</v>
      </c>
      <c r="O67" s="19"/>
    </row>
    <row r="68" spans="2:15" ht="13.5" thickBot="1">
      <c r="B68" t="s">
        <v>63</v>
      </c>
      <c r="C68" s="19" t="s">
        <v>61</v>
      </c>
      <c r="D68" s="19">
        <v>1.01</v>
      </c>
      <c r="E68" s="19">
        <v>1.52</v>
      </c>
      <c r="F68" s="19" t="s">
        <v>83</v>
      </c>
      <c r="G68" s="19" t="s">
        <v>2</v>
      </c>
      <c r="H68" s="19" t="s">
        <v>16</v>
      </c>
      <c r="I68" s="21">
        <v>0.674</v>
      </c>
      <c r="J68" s="22">
        <v>0.63</v>
      </c>
      <c r="K68" s="19" t="s">
        <v>3</v>
      </c>
      <c r="L68" s="19" t="s">
        <v>3</v>
      </c>
      <c r="M68" s="19" t="s">
        <v>68</v>
      </c>
      <c r="N68" s="23">
        <v>11567</v>
      </c>
      <c r="O68" s="19"/>
    </row>
    <row r="69" spans="2:15" ht="13.5" thickBot="1">
      <c r="B69" t="s">
        <v>63</v>
      </c>
      <c r="C69" s="19" t="s">
        <v>61</v>
      </c>
      <c r="D69" s="19">
        <v>1.03</v>
      </c>
      <c r="E69" s="19">
        <v>1.52</v>
      </c>
      <c r="F69" s="19" t="s">
        <v>3</v>
      </c>
      <c r="G69" s="19" t="s">
        <v>2</v>
      </c>
      <c r="H69" s="19" t="s">
        <v>16</v>
      </c>
      <c r="I69" s="21">
        <v>0.709</v>
      </c>
      <c r="J69" s="22">
        <v>0.67</v>
      </c>
      <c r="K69" s="19" t="s">
        <v>3</v>
      </c>
      <c r="L69" s="19" t="s">
        <v>3</v>
      </c>
      <c r="M69" s="19" t="s">
        <v>8</v>
      </c>
      <c r="N69" s="23">
        <v>9133</v>
      </c>
      <c r="O69" s="19"/>
    </row>
    <row r="70" spans="2:15" ht="13.5" thickBot="1">
      <c r="B70" t="s">
        <v>63</v>
      </c>
      <c r="C70" s="19" t="s">
        <v>61</v>
      </c>
      <c r="D70" s="19">
        <v>1</v>
      </c>
      <c r="E70" s="19">
        <v>1.52</v>
      </c>
      <c r="F70" s="19" t="s">
        <v>3</v>
      </c>
      <c r="G70" s="19" t="s">
        <v>2</v>
      </c>
      <c r="H70" s="19" t="s">
        <v>16</v>
      </c>
      <c r="I70" s="21">
        <v>0.67</v>
      </c>
      <c r="J70" s="22">
        <v>0.62</v>
      </c>
      <c r="K70" s="19" t="s">
        <v>82</v>
      </c>
      <c r="L70" s="19" t="s">
        <v>3</v>
      </c>
      <c r="M70" s="19" t="s">
        <v>68</v>
      </c>
      <c r="N70" s="23">
        <v>9345</v>
      </c>
      <c r="O70" s="19"/>
    </row>
    <row r="71" spans="2:15" ht="13.5" thickBot="1">
      <c r="B71" t="s">
        <v>63</v>
      </c>
      <c r="C71" s="19" t="s">
        <v>61</v>
      </c>
      <c r="D71" s="19">
        <v>1.01</v>
      </c>
      <c r="E71" s="19">
        <v>1.52</v>
      </c>
      <c r="F71" s="19" t="s">
        <v>83</v>
      </c>
      <c r="G71" s="19" t="s">
        <v>2</v>
      </c>
      <c r="H71" s="19" t="s">
        <v>16</v>
      </c>
      <c r="I71" s="21">
        <v>0.685</v>
      </c>
      <c r="J71" s="22">
        <v>0.63</v>
      </c>
      <c r="K71" s="19" t="s">
        <v>82</v>
      </c>
      <c r="L71" s="19" t="s">
        <v>3</v>
      </c>
      <c r="M71" s="19" t="s">
        <v>11</v>
      </c>
      <c r="N71" s="23">
        <v>11567</v>
      </c>
      <c r="O71" s="19"/>
    </row>
    <row r="72" spans="2:15" ht="13.5" thickBot="1">
      <c r="B72" t="s">
        <v>63</v>
      </c>
      <c r="C72" s="19" t="s">
        <v>61</v>
      </c>
      <c r="D72" s="19">
        <v>1.02</v>
      </c>
      <c r="E72" s="19">
        <v>1.52</v>
      </c>
      <c r="F72" s="19" t="s">
        <v>85</v>
      </c>
      <c r="G72" s="19" t="s">
        <v>4</v>
      </c>
      <c r="H72" s="19" t="s">
        <v>16</v>
      </c>
      <c r="I72" s="21">
        <v>0.703</v>
      </c>
      <c r="J72" s="22">
        <v>0.65</v>
      </c>
      <c r="K72" s="19" t="s">
        <v>8</v>
      </c>
      <c r="L72" s="19" t="s">
        <v>3</v>
      </c>
      <c r="M72" s="19" t="s">
        <v>8</v>
      </c>
      <c r="N72" s="23">
        <v>8975</v>
      </c>
      <c r="O72" s="19"/>
    </row>
    <row r="73" spans="2:15" ht="13.5" thickBot="1">
      <c r="B73" t="s">
        <v>63</v>
      </c>
      <c r="C73" s="19" t="s">
        <v>61</v>
      </c>
      <c r="D73" s="19">
        <v>1.02</v>
      </c>
      <c r="E73" s="19">
        <v>1.52</v>
      </c>
      <c r="F73" s="19" t="s">
        <v>1</v>
      </c>
      <c r="G73" s="19" t="s">
        <v>7</v>
      </c>
      <c r="H73" s="19" t="s">
        <v>16</v>
      </c>
      <c r="I73" s="21">
        <v>0.673</v>
      </c>
      <c r="J73" s="22">
        <v>0.69</v>
      </c>
      <c r="K73" s="19" t="s">
        <v>8</v>
      </c>
      <c r="L73" s="19" t="s">
        <v>3</v>
      </c>
      <c r="M73" s="19" t="s">
        <v>11</v>
      </c>
      <c r="N73" s="23">
        <v>7793</v>
      </c>
      <c r="O73" s="19"/>
    </row>
    <row r="74" spans="2:15" ht="13.5" thickBot="1">
      <c r="B74" t="s">
        <v>63</v>
      </c>
      <c r="C74" s="19" t="s">
        <v>61</v>
      </c>
      <c r="D74" s="19">
        <v>1.04</v>
      </c>
      <c r="E74" s="19">
        <v>1.52</v>
      </c>
      <c r="F74" s="19" t="s">
        <v>1</v>
      </c>
      <c r="G74" s="19" t="s">
        <v>14</v>
      </c>
      <c r="H74" s="19" t="s">
        <v>16</v>
      </c>
      <c r="I74" s="21">
        <v>0.678</v>
      </c>
      <c r="J74" s="22">
        <v>0.65</v>
      </c>
      <c r="K74" s="19" t="s">
        <v>82</v>
      </c>
      <c r="L74" s="19" t="s">
        <v>82</v>
      </c>
      <c r="M74" s="19" t="s">
        <v>68</v>
      </c>
      <c r="N74" s="23">
        <v>9874</v>
      </c>
      <c r="O74" s="19"/>
    </row>
    <row r="75" spans="2:15" ht="13.5" thickBot="1">
      <c r="B75" t="s">
        <v>63</v>
      </c>
      <c r="C75" s="19" t="s">
        <v>61</v>
      </c>
      <c r="D75" s="19">
        <v>1</v>
      </c>
      <c r="E75" s="19">
        <v>1.52</v>
      </c>
      <c r="F75" s="19" t="s">
        <v>1</v>
      </c>
      <c r="G75" s="19" t="s">
        <v>10</v>
      </c>
      <c r="H75" s="19" t="s">
        <v>16</v>
      </c>
      <c r="I75" s="21">
        <v>0.69</v>
      </c>
      <c r="J75" s="22">
        <v>0.64</v>
      </c>
      <c r="K75" s="19" t="s">
        <v>3</v>
      </c>
      <c r="L75" s="19" t="s">
        <v>8</v>
      </c>
      <c r="M75" s="19" t="s">
        <v>11</v>
      </c>
      <c r="N75" s="23">
        <v>9096</v>
      </c>
      <c r="O75" s="19"/>
    </row>
    <row r="76" spans="2:15" ht="13.5" thickBot="1">
      <c r="B76" t="s">
        <v>63</v>
      </c>
      <c r="C76" s="19" t="s">
        <v>61</v>
      </c>
      <c r="D76" s="19">
        <v>1.03</v>
      </c>
      <c r="E76" s="19">
        <v>1.52</v>
      </c>
      <c r="F76" s="19" t="s">
        <v>85</v>
      </c>
      <c r="G76" s="19" t="s">
        <v>7</v>
      </c>
      <c r="H76" s="19" t="s">
        <v>16</v>
      </c>
      <c r="I76" s="21">
        <v>0.725</v>
      </c>
      <c r="J76" s="22">
        <v>0.66</v>
      </c>
      <c r="K76" s="19" t="s">
        <v>8</v>
      </c>
      <c r="L76" s="19" t="s">
        <v>3</v>
      </c>
      <c r="M76" s="19" t="s">
        <v>8</v>
      </c>
      <c r="N76" s="23">
        <v>10614</v>
      </c>
      <c r="O76" s="19"/>
    </row>
    <row r="77" spans="2:15" ht="13.5" thickBot="1">
      <c r="B77" t="s">
        <v>63</v>
      </c>
      <c r="C77" s="19" t="s">
        <v>61</v>
      </c>
      <c r="D77" s="19">
        <v>1.01</v>
      </c>
      <c r="E77" s="19">
        <v>1.52</v>
      </c>
      <c r="F77" s="19" t="s">
        <v>3</v>
      </c>
      <c r="G77" s="19" t="s">
        <v>2</v>
      </c>
      <c r="H77" s="19" t="s">
        <v>16</v>
      </c>
      <c r="I77" s="21">
        <v>0.711</v>
      </c>
      <c r="J77" s="22">
        <v>0.64</v>
      </c>
      <c r="K77" s="19" t="s">
        <v>3</v>
      </c>
      <c r="L77" s="19" t="s">
        <v>3</v>
      </c>
      <c r="M77" s="19" t="s">
        <v>8</v>
      </c>
      <c r="N77" s="23">
        <v>8640</v>
      </c>
      <c r="O77" s="19"/>
    </row>
    <row r="78" spans="2:15" ht="13.5" thickBot="1">
      <c r="B78" t="s">
        <v>63</v>
      </c>
      <c r="C78" s="19" t="s">
        <v>61</v>
      </c>
      <c r="D78" s="19">
        <v>1</v>
      </c>
      <c r="E78" s="19">
        <v>1.52</v>
      </c>
      <c r="F78" s="19" t="s">
        <v>1</v>
      </c>
      <c r="G78" s="19" t="s">
        <v>7</v>
      </c>
      <c r="H78" s="19" t="s">
        <v>16</v>
      </c>
      <c r="I78" s="21">
        <v>0.672</v>
      </c>
      <c r="J78" s="22">
        <v>0.65</v>
      </c>
      <c r="K78" s="19" t="s">
        <v>8</v>
      </c>
      <c r="L78" s="19" t="s">
        <v>3</v>
      </c>
      <c r="M78" s="19" t="s">
        <v>68</v>
      </c>
      <c r="N78" s="23">
        <v>7793</v>
      </c>
      <c r="O78" s="19"/>
    </row>
    <row r="79" spans="2:15" ht="13.5" thickBot="1">
      <c r="B79" t="s">
        <v>63</v>
      </c>
      <c r="C79" s="19" t="s">
        <v>61</v>
      </c>
      <c r="D79" s="19">
        <v>1.01</v>
      </c>
      <c r="E79" s="19">
        <v>1.52</v>
      </c>
      <c r="F79" s="19" t="s">
        <v>3</v>
      </c>
      <c r="G79" s="19" t="s">
        <v>10</v>
      </c>
      <c r="H79" s="19" t="s">
        <v>16</v>
      </c>
      <c r="I79" s="21">
        <v>0.64</v>
      </c>
      <c r="J79" s="22">
        <v>0.72</v>
      </c>
      <c r="K79" s="19" t="s">
        <v>82</v>
      </c>
      <c r="L79" s="19" t="s">
        <v>8</v>
      </c>
      <c r="M79" s="19" t="s">
        <v>8</v>
      </c>
      <c r="N79" s="23">
        <v>10562</v>
      </c>
      <c r="O79" s="19"/>
    </row>
    <row r="80" spans="2:15" ht="13.5" thickBot="1">
      <c r="B80" t="s">
        <v>63</v>
      </c>
      <c r="C80" s="19" t="s">
        <v>61</v>
      </c>
      <c r="D80" s="19">
        <v>1</v>
      </c>
      <c r="E80" s="19">
        <v>1.52</v>
      </c>
      <c r="F80" s="19" t="s">
        <v>3</v>
      </c>
      <c r="G80" s="19" t="s">
        <v>84</v>
      </c>
      <c r="H80" s="19" t="s">
        <v>16</v>
      </c>
      <c r="I80" s="21">
        <v>0.685</v>
      </c>
      <c r="J80" s="22">
        <v>0.63</v>
      </c>
      <c r="K80" s="19" t="s">
        <v>82</v>
      </c>
      <c r="L80" s="19" t="s">
        <v>82</v>
      </c>
      <c r="M80" s="19" t="s">
        <v>11</v>
      </c>
      <c r="N80" s="23">
        <v>12554</v>
      </c>
      <c r="O80" s="19"/>
    </row>
    <row r="81" spans="2:15" ht="13.5" thickBot="1">
      <c r="B81" t="s">
        <v>63</v>
      </c>
      <c r="C81" s="19" t="s">
        <v>61</v>
      </c>
      <c r="D81" s="19">
        <v>1.01</v>
      </c>
      <c r="E81" s="19">
        <v>1.51</v>
      </c>
      <c r="F81" s="19" t="s">
        <v>3</v>
      </c>
      <c r="G81" s="19" t="s">
        <v>84</v>
      </c>
      <c r="H81" s="19" t="s">
        <v>16</v>
      </c>
      <c r="I81" s="21">
        <v>0.646</v>
      </c>
      <c r="J81" s="22">
        <v>0.67</v>
      </c>
      <c r="K81" s="19" t="s">
        <v>8</v>
      </c>
      <c r="L81" s="19" t="s">
        <v>3</v>
      </c>
      <c r="M81" s="19" t="s">
        <v>68</v>
      </c>
      <c r="N81" s="23">
        <v>11561</v>
      </c>
      <c r="O81" s="19"/>
    </row>
    <row r="82" spans="2:15" ht="13.5" thickBot="1">
      <c r="B82" t="s">
        <v>63</v>
      </c>
      <c r="C82" s="19" t="s">
        <v>61</v>
      </c>
      <c r="D82" s="19">
        <v>1.03</v>
      </c>
      <c r="E82" s="19">
        <v>1.51</v>
      </c>
      <c r="F82" s="19" t="s">
        <v>3</v>
      </c>
      <c r="G82" s="19" t="s">
        <v>7</v>
      </c>
      <c r="H82" s="19" t="s">
        <v>16</v>
      </c>
      <c r="I82" s="21">
        <v>0.716</v>
      </c>
      <c r="J82" s="22">
        <v>0.68</v>
      </c>
      <c r="K82" s="19" t="s">
        <v>8</v>
      </c>
      <c r="L82" s="19" t="s">
        <v>3</v>
      </c>
      <c r="M82" s="19" t="s">
        <v>8</v>
      </c>
      <c r="N82" s="23">
        <v>10247</v>
      </c>
      <c r="O82" s="19"/>
    </row>
    <row r="83" spans="2:15" ht="13.5" thickBot="1">
      <c r="B83" t="s">
        <v>63</v>
      </c>
      <c r="C83" s="19" t="s">
        <v>65</v>
      </c>
      <c r="D83" s="19">
        <v>1.01</v>
      </c>
      <c r="E83" s="19">
        <v>1.51</v>
      </c>
      <c r="F83" s="19" t="s">
        <v>3</v>
      </c>
      <c r="G83" s="19" t="s">
        <v>7</v>
      </c>
      <c r="H83" s="19" t="s">
        <v>16</v>
      </c>
      <c r="I83" s="21">
        <v>0.704</v>
      </c>
      <c r="J83" s="22">
        <v>0.62</v>
      </c>
      <c r="K83" s="19" t="s">
        <v>8</v>
      </c>
      <c r="L83" s="19" t="s">
        <v>3</v>
      </c>
      <c r="M83" s="19" t="s">
        <v>8</v>
      </c>
      <c r="N83" s="23">
        <v>9280</v>
      </c>
      <c r="O83" s="19"/>
    </row>
    <row r="84" spans="2:15" ht="13.5" thickBot="1">
      <c r="B84" t="s">
        <v>63</v>
      </c>
      <c r="C84" s="19" t="s">
        <v>61</v>
      </c>
      <c r="D84" s="19">
        <v>1.01</v>
      </c>
      <c r="E84" s="19">
        <v>1.51</v>
      </c>
      <c r="F84" s="19" t="s">
        <v>3</v>
      </c>
      <c r="G84" s="19" t="s">
        <v>84</v>
      </c>
      <c r="H84" s="19" t="s">
        <v>16</v>
      </c>
      <c r="I84" s="21">
        <v>0.694</v>
      </c>
      <c r="J84" s="22">
        <v>0.61</v>
      </c>
      <c r="K84" s="19" t="s">
        <v>82</v>
      </c>
      <c r="L84" s="19" t="s">
        <v>82</v>
      </c>
      <c r="M84" s="19" t="s">
        <v>11</v>
      </c>
      <c r="N84" s="23">
        <v>11224</v>
      </c>
      <c r="O84" s="19"/>
    </row>
    <row r="85" spans="2:15" ht="13.5" thickBot="1">
      <c r="B85" t="s">
        <v>63</v>
      </c>
      <c r="C85" s="19" t="s">
        <v>61</v>
      </c>
      <c r="D85" s="19">
        <v>1.04</v>
      </c>
      <c r="E85" s="19">
        <v>1.51</v>
      </c>
      <c r="F85" s="19" t="s">
        <v>3</v>
      </c>
      <c r="G85" s="19" t="s">
        <v>7</v>
      </c>
      <c r="H85" s="19" t="s">
        <v>16</v>
      </c>
      <c r="I85" s="21">
        <v>0.679</v>
      </c>
      <c r="J85" s="22">
        <v>0.69</v>
      </c>
      <c r="K85" s="19" t="s">
        <v>82</v>
      </c>
      <c r="L85" s="19" t="s">
        <v>3</v>
      </c>
      <c r="M85" s="19" t="s">
        <v>11</v>
      </c>
      <c r="N85" s="23">
        <v>9837</v>
      </c>
      <c r="O85" s="19"/>
    </row>
    <row r="86" spans="2:15" ht="13.5" thickBot="1">
      <c r="B86" t="s">
        <v>63</v>
      </c>
      <c r="C86" s="19" t="s">
        <v>61</v>
      </c>
      <c r="D86" s="19">
        <v>1.06</v>
      </c>
      <c r="E86" s="19">
        <v>1.51</v>
      </c>
      <c r="F86" s="19" t="s">
        <v>3</v>
      </c>
      <c r="G86" s="19" t="s">
        <v>84</v>
      </c>
      <c r="H86" s="19" t="s">
        <v>16</v>
      </c>
      <c r="I86" s="21">
        <v>0.699</v>
      </c>
      <c r="J86" s="22">
        <v>0.63</v>
      </c>
      <c r="K86" s="19" t="s">
        <v>82</v>
      </c>
      <c r="L86" s="19" t="s">
        <v>8</v>
      </c>
      <c r="M86" s="19" t="s">
        <v>11</v>
      </c>
      <c r="N86" s="23">
        <v>10133</v>
      </c>
      <c r="O86" s="19"/>
    </row>
    <row r="87" spans="2:15" ht="13.5" thickBot="1">
      <c r="B87" t="s">
        <v>63</v>
      </c>
      <c r="C87" s="19" t="s">
        <v>61</v>
      </c>
      <c r="D87" s="19">
        <v>1.01</v>
      </c>
      <c r="E87" s="19">
        <v>1.51</v>
      </c>
      <c r="F87" s="19" t="s">
        <v>1</v>
      </c>
      <c r="G87" s="19" t="s">
        <v>84</v>
      </c>
      <c r="H87" s="19" t="s">
        <v>16</v>
      </c>
      <c r="I87" s="21">
        <v>0.702</v>
      </c>
      <c r="J87" s="22">
        <v>0.59</v>
      </c>
      <c r="K87" s="19" t="s">
        <v>8</v>
      </c>
      <c r="L87" s="19" t="s">
        <v>3</v>
      </c>
      <c r="M87" s="19" t="s">
        <v>8</v>
      </c>
      <c r="N87" s="23">
        <v>9590</v>
      </c>
      <c r="O87" s="19"/>
    </row>
    <row r="88" spans="2:15" ht="13.5" thickBot="1">
      <c r="B88" t="s">
        <v>63</v>
      </c>
      <c r="C88" s="19" t="s">
        <v>65</v>
      </c>
      <c r="D88" s="19">
        <v>1.01</v>
      </c>
      <c r="E88" s="19">
        <v>1.51</v>
      </c>
      <c r="F88" s="19" t="s">
        <v>1</v>
      </c>
      <c r="G88" s="19" t="s">
        <v>7</v>
      </c>
      <c r="H88" s="19" t="s">
        <v>16</v>
      </c>
      <c r="I88" s="21">
        <v>0.716</v>
      </c>
      <c r="J88" s="22">
        <v>0.64</v>
      </c>
      <c r="K88" s="19" t="s">
        <v>8</v>
      </c>
      <c r="L88" s="19" t="s">
        <v>8</v>
      </c>
      <c r="M88" s="19" t="s">
        <v>8</v>
      </c>
      <c r="N88" s="23">
        <v>8425</v>
      </c>
      <c r="O88" s="19"/>
    </row>
    <row r="89" spans="2:15" ht="13.5" thickBot="1">
      <c r="B89" t="s">
        <v>63</v>
      </c>
      <c r="C89" s="19" t="s">
        <v>61</v>
      </c>
      <c r="D89" s="19">
        <v>1</v>
      </c>
      <c r="E89" s="19">
        <v>1.51</v>
      </c>
      <c r="F89" s="19" t="s">
        <v>6</v>
      </c>
      <c r="G89" s="19" t="s">
        <v>7</v>
      </c>
      <c r="H89" s="19" t="s">
        <v>16</v>
      </c>
      <c r="I89" s="21">
        <v>0.691</v>
      </c>
      <c r="J89" s="22">
        <v>0.64</v>
      </c>
      <c r="K89" s="19" t="s">
        <v>82</v>
      </c>
      <c r="L89" s="19" t="s">
        <v>3</v>
      </c>
      <c r="M89" s="19" t="s">
        <v>11</v>
      </c>
      <c r="N89" s="23">
        <v>9450</v>
      </c>
      <c r="O89" s="19"/>
    </row>
    <row r="90" spans="2:15" ht="13.5" thickBot="1">
      <c r="B90" t="s">
        <v>63</v>
      </c>
      <c r="C90" s="19" t="s">
        <v>61</v>
      </c>
      <c r="D90" s="19">
        <v>1.04</v>
      </c>
      <c r="E90" s="19">
        <v>1.51</v>
      </c>
      <c r="F90" s="19" t="s">
        <v>6</v>
      </c>
      <c r="G90" s="19" t="s">
        <v>7</v>
      </c>
      <c r="H90" s="19" t="s">
        <v>16</v>
      </c>
      <c r="I90" s="21">
        <v>0.703</v>
      </c>
      <c r="J90" s="22">
        <v>0.6</v>
      </c>
      <c r="K90" s="19" t="s">
        <v>8</v>
      </c>
      <c r="L90" s="19" t="s">
        <v>3</v>
      </c>
      <c r="M90" s="19" t="s">
        <v>8</v>
      </c>
      <c r="N90" s="23">
        <v>10904</v>
      </c>
      <c r="O90" s="19"/>
    </row>
    <row r="91" spans="2:15" ht="13.5" thickBot="1">
      <c r="B91" t="s">
        <v>63</v>
      </c>
      <c r="C91" s="19" t="s">
        <v>61</v>
      </c>
      <c r="D91" s="19">
        <v>1.01</v>
      </c>
      <c r="E91" s="19">
        <v>1.51</v>
      </c>
      <c r="F91" s="19" t="s">
        <v>6</v>
      </c>
      <c r="G91" s="19" t="s">
        <v>7</v>
      </c>
      <c r="H91" s="19" t="s">
        <v>16</v>
      </c>
      <c r="I91" s="21">
        <v>0.703</v>
      </c>
      <c r="J91" s="22">
        <v>0.64</v>
      </c>
      <c r="K91" s="19" t="s">
        <v>82</v>
      </c>
      <c r="L91" s="19" t="s">
        <v>8</v>
      </c>
      <c r="M91" s="19" t="s">
        <v>8</v>
      </c>
      <c r="N91" s="23">
        <v>10904</v>
      </c>
      <c r="O91" s="19"/>
    </row>
    <row r="92" spans="2:15" ht="13.5" thickBot="1">
      <c r="B92" t="s">
        <v>63</v>
      </c>
      <c r="C92" s="19" t="s">
        <v>61</v>
      </c>
      <c r="D92" s="19">
        <v>1.01</v>
      </c>
      <c r="E92" s="19">
        <v>1.51</v>
      </c>
      <c r="F92" s="19" t="s">
        <v>6</v>
      </c>
      <c r="G92" s="19" t="s">
        <v>10</v>
      </c>
      <c r="H92" s="19" t="s">
        <v>16</v>
      </c>
      <c r="I92" s="21">
        <v>0.705</v>
      </c>
      <c r="J92" s="22">
        <v>0.57</v>
      </c>
      <c r="K92" s="19" t="s">
        <v>8</v>
      </c>
      <c r="L92" s="19" t="s">
        <v>3</v>
      </c>
      <c r="M92" s="19" t="s">
        <v>8</v>
      </c>
      <c r="N92" s="23">
        <v>9795</v>
      </c>
      <c r="O92" s="19"/>
    </row>
    <row r="93" spans="2:15" ht="13.5" thickBot="1">
      <c r="B93" t="s">
        <v>63</v>
      </c>
      <c r="C93" s="19" t="s">
        <v>61</v>
      </c>
      <c r="D93" s="19">
        <v>1.02</v>
      </c>
      <c r="E93" s="19">
        <v>1.51</v>
      </c>
      <c r="F93" s="19" t="s">
        <v>6</v>
      </c>
      <c r="G93" s="19" t="s">
        <v>10</v>
      </c>
      <c r="H93" s="19" t="s">
        <v>16</v>
      </c>
      <c r="I93" s="21">
        <v>0.707</v>
      </c>
      <c r="J93" s="22">
        <v>0.65</v>
      </c>
      <c r="K93" s="19" t="s">
        <v>82</v>
      </c>
      <c r="L93" s="19" t="s">
        <v>8</v>
      </c>
      <c r="M93" s="19" t="s">
        <v>8</v>
      </c>
      <c r="N93" s="23">
        <v>11429</v>
      </c>
      <c r="O93" s="19"/>
    </row>
    <row r="94" spans="2:14" ht="13.5" thickBot="1">
      <c r="B94" t="s">
        <v>63</v>
      </c>
      <c r="C94" s="19" t="s">
        <v>61</v>
      </c>
      <c r="D94" s="19">
        <v>1</v>
      </c>
      <c r="E94" s="19">
        <v>1.51</v>
      </c>
      <c r="F94" s="19" t="s">
        <v>6</v>
      </c>
      <c r="G94" s="19" t="s">
        <v>10</v>
      </c>
      <c r="H94" s="19" t="s">
        <v>16</v>
      </c>
      <c r="I94" s="21">
        <v>0.702</v>
      </c>
      <c r="J94" s="22">
        <v>0.66</v>
      </c>
      <c r="K94" s="19" t="s">
        <v>82</v>
      </c>
      <c r="L94" s="19" t="s">
        <v>3</v>
      </c>
      <c r="M94" s="19" t="s">
        <v>8</v>
      </c>
      <c r="N94" s="23">
        <v>11429</v>
      </c>
    </row>
    <row r="95" spans="2:15" ht="13.5" thickBot="1">
      <c r="B95" t="s">
        <v>63</v>
      </c>
      <c r="C95" s="19" t="s">
        <v>61</v>
      </c>
      <c r="D95" s="19">
        <v>1.02</v>
      </c>
      <c r="E95" s="19">
        <v>1.51</v>
      </c>
      <c r="F95" s="19" t="s">
        <v>6</v>
      </c>
      <c r="G95" s="19" t="s">
        <v>10</v>
      </c>
      <c r="H95" s="19" t="s">
        <v>16</v>
      </c>
      <c r="I95" s="21">
        <v>0.705</v>
      </c>
      <c r="J95" s="22">
        <v>0.63</v>
      </c>
      <c r="K95" s="19" t="s">
        <v>82</v>
      </c>
      <c r="L95" s="19" t="s">
        <v>3</v>
      </c>
      <c r="M95" s="19" t="s">
        <v>8</v>
      </c>
      <c r="N95" s="23">
        <v>11429</v>
      </c>
      <c r="O95" s="19"/>
    </row>
    <row r="96" spans="2:15" ht="13.5" thickBot="1">
      <c r="B96" t="s">
        <v>63</v>
      </c>
      <c r="C96" s="19" t="s">
        <v>61</v>
      </c>
      <c r="D96" s="19">
        <v>1.03</v>
      </c>
      <c r="E96" s="19">
        <v>1.51</v>
      </c>
      <c r="F96" s="19" t="s">
        <v>6</v>
      </c>
      <c r="G96" s="19" t="s">
        <v>10</v>
      </c>
      <c r="H96" s="19" t="s">
        <v>16</v>
      </c>
      <c r="I96" s="21">
        <v>0.679</v>
      </c>
      <c r="J96" s="22">
        <v>0.66</v>
      </c>
      <c r="K96" s="19" t="s">
        <v>3</v>
      </c>
      <c r="L96" s="19" t="s">
        <v>3</v>
      </c>
      <c r="M96" s="19" t="s">
        <v>68</v>
      </c>
      <c r="N96" s="23">
        <v>11885</v>
      </c>
      <c r="O96" s="19"/>
    </row>
    <row r="97" spans="2:15" ht="13.5" thickBot="1">
      <c r="B97" t="s">
        <v>63</v>
      </c>
      <c r="C97" s="19" t="s">
        <v>61</v>
      </c>
      <c r="D97" s="19">
        <v>1.01</v>
      </c>
      <c r="E97" s="19">
        <v>1.51</v>
      </c>
      <c r="F97" s="19" t="s">
        <v>6</v>
      </c>
      <c r="G97" s="19" t="s">
        <v>4</v>
      </c>
      <c r="H97" s="19" t="s">
        <v>16</v>
      </c>
      <c r="I97" s="21">
        <v>0.689</v>
      </c>
      <c r="J97" s="22">
        <v>0.64</v>
      </c>
      <c r="K97" s="19" t="s">
        <v>82</v>
      </c>
      <c r="L97" s="19" t="s">
        <v>3</v>
      </c>
      <c r="M97" s="19" t="s">
        <v>11</v>
      </c>
      <c r="N97" s="23">
        <v>8057</v>
      </c>
      <c r="O97" s="19"/>
    </row>
    <row r="98" spans="2:16" ht="13.5" thickBot="1">
      <c r="B98" t="s">
        <v>63</v>
      </c>
      <c r="C98" s="14" t="s">
        <v>61</v>
      </c>
      <c r="D98" s="14">
        <v>1</v>
      </c>
      <c r="E98" s="15">
        <v>1.51</v>
      </c>
      <c r="F98" s="14" t="s">
        <v>6</v>
      </c>
      <c r="G98" s="14" t="s">
        <v>4</v>
      </c>
      <c r="H98" s="14" t="s">
        <v>16</v>
      </c>
      <c r="I98" s="16">
        <v>0.688</v>
      </c>
      <c r="J98" s="17">
        <v>0.68</v>
      </c>
      <c r="K98" s="14" t="s">
        <v>3</v>
      </c>
      <c r="L98" s="14" t="s">
        <v>3</v>
      </c>
      <c r="M98" s="14" t="s">
        <v>11</v>
      </c>
      <c r="N98" s="18">
        <v>8539</v>
      </c>
      <c r="O98" s="14"/>
      <c r="P98" s="14"/>
    </row>
    <row r="99" spans="2:16" ht="13.5" thickBot="1">
      <c r="B99" t="s">
        <v>63</v>
      </c>
      <c r="C99" s="19" t="s">
        <v>61</v>
      </c>
      <c r="D99" s="19">
        <v>1.01</v>
      </c>
      <c r="E99" s="20">
        <v>1.51</v>
      </c>
      <c r="F99" s="19" t="s">
        <v>6</v>
      </c>
      <c r="G99" s="19" t="s">
        <v>4</v>
      </c>
      <c r="H99" s="19" t="s">
        <v>16</v>
      </c>
      <c r="I99" s="21">
        <v>0.695</v>
      </c>
      <c r="J99" s="22">
        <v>0.61</v>
      </c>
      <c r="K99" s="19" t="s">
        <v>8</v>
      </c>
      <c r="L99" s="19" t="s">
        <v>3</v>
      </c>
      <c r="M99" s="19" t="s">
        <v>11</v>
      </c>
      <c r="N99" s="23">
        <v>8443</v>
      </c>
      <c r="O99" s="19"/>
      <c r="P99" s="19"/>
    </row>
    <row r="100" spans="2:16" ht="13.5" thickBot="1">
      <c r="B100" t="s">
        <v>63</v>
      </c>
      <c r="C100" s="19" t="s">
        <v>61</v>
      </c>
      <c r="D100" s="19">
        <v>1.02</v>
      </c>
      <c r="E100" s="20">
        <v>1.51</v>
      </c>
      <c r="F100" s="19" t="s">
        <v>85</v>
      </c>
      <c r="G100" s="19" t="s">
        <v>7</v>
      </c>
      <c r="H100" s="19" t="s">
        <v>16</v>
      </c>
      <c r="I100" s="21">
        <v>0.657</v>
      </c>
      <c r="J100" s="22">
        <v>0.66</v>
      </c>
      <c r="K100" s="19" t="s">
        <v>8</v>
      </c>
      <c r="L100" s="19" t="s">
        <v>3</v>
      </c>
      <c r="M100" s="19" t="s">
        <v>68</v>
      </c>
      <c r="N100" s="23">
        <v>14804</v>
      </c>
      <c r="O100" s="19"/>
      <c r="P100" s="19"/>
    </row>
    <row r="101" spans="2:16" ht="13.5" thickBot="1">
      <c r="B101" t="s">
        <v>63</v>
      </c>
      <c r="C101" s="19" t="s">
        <v>61</v>
      </c>
      <c r="D101" s="19">
        <v>1.02</v>
      </c>
      <c r="E101" s="20">
        <v>1.51</v>
      </c>
      <c r="F101" s="19" t="s">
        <v>85</v>
      </c>
      <c r="G101" s="19" t="s">
        <v>7</v>
      </c>
      <c r="H101" s="19" t="s">
        <v>16</v>
      </c>
      <c r="I101" s="21">
        <v>0.684</v>
      </c>
      <c r="J101" s="22">
        <v>0.63</v>
      </c>
      <c r="K101" s="19" t="s">
        <v>82</v>
      </c>
      <c r="L101" s="19" t="s">
        <v>3</v>
      </c>
      <c r="M101" s="19" t="s">
        <v>11</v>
      </c>
      <c r="N101" s="23">
        <v>11298</v>
      </c>
      <c r="O101" s="19"/>
      <c r="P101" s="19"/>
    </row>
    <row r="102" spans="2:16" ht="13.5" thickBot="1">
      <c r="B102" t="s">
        <v>63</v>
      </c>
      <c r="C102" s="19" t="s">
        <v>61</v>
      </c>
      <c r="D102" s="19">
        <v>1.03</v>
      </c>
      <c r="E102" s="20">
        <v>1.51</v>
      </c>
      <c r="F102" s="19" t="s">
        <v>85</v>
      </c>
      <c r="G102" s="19" t="s">
        <v>10</v>
      </c>
      <c r="H102" s="19" t="s">
        <v>16</v>
      </c>
      <c r="I102" s="21">
        <v>0.689</v>
      </c>
      <c r="J102" s="22">
        <v>0.68</v>
      </c>
      <c r="K102" s="19" t="s">
        <v>3</v>
      </c>
      <c r="L102" s="19" t="s">
        <v>8</v>
      </c>
      <c r="M102" s="19" t="s">
        <v>11</v>
      </c>
      <c r="N102" s="23">
        <v>12340</v>
      </c>
      <c r="O102" s="19"/>
      <c r="P102" s="19"/>
    </row>
    <row r="103" spans="2:16" ht="13.5" thickBot="1">
      <c r="B103" t="s">
        <v>63</v>
      </c>
      <c r="C103" s="19" t="s">
        <v>61</v>
      </c>
      <c r="D103" s="19">
        <v>1.02</v>
      </c>
      <c r="E103" s="20">
        <v>1.51</v>
      </c>
      <c r="F103" s="19" t="s">
        <v>83</v>
      </c>
      <c r="G103" s="19" t="s">
        <v>7</v>
      </c>
      <c r="H103" s="19" t="s">
        <v>16</v>
      </c>
      <c r="I103" s="21">
        <v>0.685</v>
      </c>
      <c r="J103" s="22">
        <v>0.65</v>
      </c>
      <c r="K103" s="19" t="s">
        <v>82</v>
      </c>
      <c r="L103" s="19" t="s">
        <v>3</v>
      </c>
      <c r="M103" s="19" t="s">
        <v>11</v>
      </c>
      <c r="N103" s="23">
        <v>11380</v>
      </c>
      <c r="O103" s="19"/>
      <c r="P103" s="19"/>
    </row>
    <row r="104" spans="2:16" ht="13.5" thickBot="1">
      <c r="B104" t="s">
        <v>63</v>
      </c>
      <c r="C104" s="19" t="s">
        <v>61</v>
      </c>
      <c r="D104" s="19">
        <v>1.05</v>
      </c>
      <c r="E104" s="20">
        <v>1.51</v>
      </c>
      <c r="F104" s="19" t="s">
        <v>83</v>
      </c>
      <c r="G104" s="19" t="s">
        <v>10</v>
      </c>
      <c r="H104" s="19" t="s">
        <v>16</v>
      </c>
      <c r="I104" s="21">
        <v>0.7</v>
      </c>
      <c r="J104" s="22">
        <v>0.65</v>
      </c>
      <c r="K104" s="19" t="s">
        <v>8</v>
      </c>
      <c r="L104" s="19" t="s">
        <v>8</v>
      </c>
      <c r="M104" s="19" t="s">
        <v>11</v>
      </c>
      <c r="N104" s="23">
        <v>12349</v>
      </c>
      <c r="O104" s="19"/>
      <c r="P104" s="19"/>
    </row>
    <row r="105" spans="2:16" ht="13.5" thickBot="1">
      <c r="B105" t="s">
        <v>63</v>
      </c>
      <c r="C105" s="19" t="s">
        <v>65</v>
      </c>
      <c r="D105" s="19">
        <v>1.01</v>
      </c>
      <c r="E105" s="20">
        <v>1.51</v>
      </c>
      <c r="F105" s="19" t="s">
        <v>83</v>
      </c>
      <c r="G105" s="19" t="s">
        <v>2</v>
      </c>
      <c r="H105" s="19" t="s">
        <v>16</v>
      </c>
      <c r="I105" s="21">
        <v>0.688</v>
      </c>
      <c r="J105" s="22">
        <v>0.66</v>
      </c>
      <c r="K105" s="19" t="s">
        <v>8</v>
      </c>
      <c r="L105" s="19" t="s">
        <v>3</v>
      </c>
      <c r="M105" s="19" t="s">
        <v>11</v>
      </c>
      <c r="N105" s="23">
        <v>10800</v>
      </c>
      <c r="O105" s="19"/>
      <c r="P105" s="19"/>
    </row>
    <row r="106" spans="2:16" ht="13.5" thickBot="1">
      <c r="B106" t="s">
        <v>63</v>
      </c>
      <c r="C106" s="19" t="s">
        <v>61</v>
      </c>
      <c r="D106" s="19">
        <v>1.01</v>
      </c>
      <c r="E106" s="20">
        <v>1.51</v>
      </c>
      <c r="F106" s="19" t="s">
        <v>6</v>
      </c>
      <c r="G106" s="19" t="s">
        <v>7</v>
      </c>
      <c r="H106" s="19" t="s">
        <v>16</v>
      </c>
      <c r="I106" s="21">
        <v>0.67</v>
      </c>
      <c r="J106" s="22">
        <v>0.62</v>
      </c>
      <c r="K106" s="19" t="s">
        <v>8</v>
      </c>
      <c r="L106" s="19" t="s">
        <v>3</v>
      </c>
      <c r="M106" s="19" t="s">
        <v>68</v>
      </c>
      <c r="N106" s="23">
        <v>10904</v>
      </c>
      <c r="O106" s="19"/>
      <c r="P106" s="19"/>
    </row>
    <row r="107" spans="2:16" ht="13.5" thickBot="1">
      <c r="B107" t="s">
        <v>63</v>
      </c>
      <c r="C107" s="19" t="s">
        <v>61</v>
      </c>
      <c r="D107" s="19">
        <v>1.01</v>
      </c>
      <c r="E107" s="20">
        <v>1.51</v>
      </c>
      <c r="F107" s="19" t="s">
        <v>3</v>
      </c>
      <c r="G107" s="19" t="s">
        <v>2</v>
      </c>
      <c r="H107" s="19" t="s">
        <v>16</v>
      </c>
      <c r="I107" s="21">
        <v>0.699</v>
      </c>
      <c r="J107" s="22">
        <v>0.64</v>
      </c>
      <c r="K107" s="19" t="s">
        <v>82</v>
      </c>
      <c r="L107" s="19" t="s">
        <v>3</v>
      </c>
      <c r="M107" s="19" t="s">
        <v>11</v>
      </c>
      <c r="N107" s="23">
        <v>9152</v>
      </c>
      <c r="O107" s="19"/>
      <c r="P107" s="19"/>
    </row>
    <row r="108" spans="2:16" ht="13.5" thickBot="1">
      <c r="B108" t="s">
        <v>63</v>
      </c>
      <c r="C108" s="19" t="s">
        <v>61</v>
      </c>
      <c r="D108" s="19">
        <v>1</v>
      </c>
      <c r="E108" s="20">
        <v>1.51</v>
      </c>
      <c r="F108" s="19" t="s">
        <v>3</v>
      </c>
      <c r="G108" s="19" t="s">
        <v>4</v>
      </c>
      <c r="H108" s="19" t="s">
        <v>16</v>
      </c>
      <c r="I108" s="21">
        <v>0.689</v>
      </c>
      <c r="J108" s="22">
        <v>0.72</v>
      </c>
      <c r="K108" s="19" t="s">
        <v>8</v>
      </c>
      <c r="L108" s="19" t="s">
        <v>8</v>
      </c>
      <c r="M108" s="19" t="s">
        <v>8</v>
      </c>
      <c r="N108" s="23">
        <v>7733</v>
      </c>
      <c r="O108" s="19"/>
      <c r="P108" s="19"/>
    </row>
    <row r="109" spans="2:16" ht="13.5" thickBot="1">
      <c r="B109" t="s">
        <v>63</v>
      </c>
      <c r="C109" s="19" t="s">
        <v>61</v>
      </c>
      <c r="D109" s="19">
        <v>1</v>
      </c>
      <c r="E109" s="20">
        <v>1.51</v>
      </c>
      <c r="F109" s="19" t="s">
        <v>3</v>
      </c>
      <c r="G109" s="19" t="s">
        <v>4</v>
      </c>
      <c r="H109" s="19" t="s">
        <v>16</v>
      </c>
      <c r="I109" s="21">
        <v>0.682</v>
      </c>
      <c r="J109" s="22">
        <v>0.63</v>
      </c>
      <c r="K109" s="19" t="s">
        <v>82</v>
      </c>
      <c r="L109" s="19" t="s">
        <v>8</v>
      </c>
      <c r="M109" s="19" t="s">
        <v>11</v>
      </c>
      <c r="N109" s="23">
        <v>8014</v>
      </c>
      <c r="O109" s="19"/>
      <c r="P109" s="19"/>
    </row>
    <row r="110" spans="2:16" ht="13.5" thickBot="1">
      <c r="B110" t="s">
        <v>63</v>
      </c>
      <c r="C110" s="19" t="s">
        <v>61</v>
      </c>
      <c r="D110" s="19">
        <v>1.02</v>
      </c>
      <c r="E110" s="20">
        <v>1.51</v>
      </c>
      <c r="F110" s="19" t="s">
        <v>3</v>
      </c>
      <c r="G110" s="19" t="s">
        <v>2</v>
      </c>
      <c r="H110" s="19" t="s">
        <v>16</v>
      </c>
      <c r="I110" s="21">
        <v>0.694</v>
      </c>
      <c r="J110" s="22">
        <v>0.71</v>
      </c>
      <c r="K110" s="19" t="s">
        <v>8</v>
      </c>
      <c r="L110" s="19" t="s">
        <v>8</v>
      </c>
      <c r="M110" s="19" t="s">
        <v>8</v>
      </c>
      <c r="N110" s="23">
        <v>8332</v>
      </c>
      <c r="O110" s="19"/>
      <c r="P110" s="19"/>
    </row>
    <row r="111" spans="2:16" ht="13.5" thickBot="1">
      <c r="B111" t="s">
        <v>63</v>
      </c>
      <c r="C111" s="19" t="s">
        <v>59</v>
      </c>
      <c r="D111" s="19">
        <v>1.01</v>
      </c>
      <c r="E111" s="20">
        <v>1.51</v>
      </c>
      <c r="F111" s="19" t="s">
        <v>83</v>
      </c>
      <c r="G111" s="19" t="s">
        <v>2</v>
      </c>
      <c r="H111" s="19" t="s">
        <v>16</v>
      </c>
      <c r="I111" s="21">
        <v>0.75</v>
      </c>
      <c r="J111" s="22">
        <v>0.61</v>
      </c>
      <c r="K111" s="19" t="s">
        <v>3</v>
      </c>
      <c r="L111" s="19" t="s">
        <v>8</v>
      </c>
      <c r="M111" s="19" t="s">
        <v>8</v>
      </c>
      <c r="N111" s="23">
        <v>8331</v>
      </c>
      <c r="O111" s="19"/>
      <c r="P111" s="19"/>
    </row>
    <row r="112" spans="2:16" ht="13.5" thickBot="1">
      <c r="B112" t="s">
        <v>63</v>
      </c>
      <c r="C112" s="19" t="s">
        <v>61</v>
      </c>
      <c r="D112" s="19">
        <v>1.01</v>
      </c>
      <c r="E112" s="20">
        <v>1.51</v>
      </c>
      <c r="F112" s="19" t="s">
        <v>3</v>
      </c>
      <c r="G112" s="19" t="s">
        <v>2</v>
      </c>
      <c r="H112" s="19" t="s">
        <v>16</v>
      </c>
      <c r="I112" s="21">
        <v>0.77</v>
      </c>
      <c r="J112" s="22">
        <v>0.6</v>
      </c>
      <c r="K112" s="19" t="s">
        <v>8</v>
      </c>
      <c r="L112" s="19" t="s">
        <v>8</v>
      </c>
      <c r="M112" s="19" t="s">
        <v>8</v>
      </c>
      <c r="N112" s="23">
        <v>7547</v>
      </c>
      <c r="O112" s="19"/>
      <c r="P112" s="19"/>
    </row>
    <row r="113" spans="2:16" ht="13.5" thickBot="1">
      <c r="B113" t="s">
        <v>63</v>
      </c>
      <c r="C113" s="19" t="s">
        <v>61</v>
      </c>
      <c r="D113" s="19">
        <v>1.02</v>
      </c>
      <c r="E113" s="20">
        <v>1.51</v>
      </c>
      <c r="F113" s="19" t="s">
        <v>3</v>
      </c>
      <c r="G113" s="19" t="s">
        <v>4</v>
      </c>
      <c r="H113" s="19" t="s">
        <v>16</v>
      </c>
      <c r="I113" s="21">
        <v>0.691</v>
      </c>
      <c r="J113" s="22">
        <v>0.64</v>
      </c>
      <c r="K113" s="19" t="s">
        <v>82</v>
      </c>
      <c r="L113" s="19" t="s">
        <v>3</v>
      </c>
      <c r="M113" s="19" t="s">
        <v>11</v>
      </c>
      <c r="N113" s="23">
        <v>8014</v>
      </c>
      <c r="O113" s="19"/>
      <c r="P113" s="19"/>
    </row>
    <row r="114" spans="2:16" ht="13.5" thickBot="1">
      <c r="B114" t="s">
        <v>63</v>
      </c>
      <c r="C114" s="19" t="s">
        <v>61</v>
      </c>
      <c r="D114" s="19">
        <v>1.01</v>
      </c>
      <c r="E114" s="20">
        <v>1.51</v>
      </c>
      <c r="F114" s="19" t="s">
        <v>3</v>
      </c>
      <c r="G114" s="19" t="s">
        <v>10</v>
      </c>
      <c r="H114" s="19" t="s">
        <v>16</v>
      </c>
      <c r="I114" s="21">
        <v>0.694</v>
      </c>
      <c r="J114" s="22">
        <v>0.7</v>
      </c>
      <c r="K114" s="19" t="s">
        <v>3</v>
      </c>
      <c r="L114" s="19" t="s">
        <v>8</v>
      </c>
      <c r="M114" s="19" t="s">
        <v>11</v>
      </c>
      <c r="N114" s="23">
        <v>10054</v>
      </c>
      <c r="O114" s="19"/>
      <c r="P114" s="19"/>
    </row>
    <row r="115" spans="2:16" ht="13.5" thickBot="1">
      <c r="B115" t="s">
        <v>63</v>
      </c>
      <c r="C115" s="19" t="s">
        <v>61</v>
      </c>
      <c r="D115" s="19">
        <v>1.02</v>
      </c>
      <c r="E115" s="20">
        <v>1.5</v>
      </c>
      <c r="F115" s="19" t="s">
        <v>3</v>
      </c>
      <c r="G115" s="19" t="s">
        <v>10</v>
      </c>
      <c r="H115" s="19" t="s">
        <v>16</v>
      </c>
      <c r="I115" s="21">
        <v>0.699</v>
      </c>
      <c r="J115" s="22">
        <v>0.63</v>
      </c>
      <c r="K115" s="19" t="s">
        <v>8</v>
      </c>
      <c r="L115" s="19" t="s">
        <v>3</v>
      </c>
      <c r="M115" s="19" t="s">
        <v>11</v>
      </c>
      <c r="N115" s="23">
        <v>10701</v>
      </c>
      <c r="O115" s="19"/>
      <c r="P115" s="19"/>
    </row>
    <row r="116" spans="2:16" ht="13.5" thickBot="1">
      <c r="B116" t="s">
        <v>63</v>
      </c>
      <c r="C116" s="19" t="s">
        <v>61</v>
      </c>
      <c r="D116" s="19">
        <v>1.01</v>
      </c>
      <c r="E116" s="20">
        <v>1.5</v>
      </c>
      <c r="F116" s="19" t="s">
        <v>3</v>
      </c>
      <c r="G116" s="19" t="s">
        <v>10</v>
      </c>
      <c r="H116" s="19" t="s">
        <v>16</v>
      </c>
      <c r="I116" s="21">
        <v>0.675</v>
      </c>
      <c r="J116" s="22">
        <v>0.65</v>
      </c>
      <c r="K116" s="19" t="s">
        <v>8</v>
      </c>
      <c r="L116" s="19" t="s">
        <v>3</v>
      </c>
      <c r="M116" s="19" t="s">
        <v>68</v>
      </c>
      <c r="N116" s="23">
        <v>9189</v>
      </c>
      <c r="O116" s="19"/>
      <c r="P116" s="19"/>
    </row>
    <row r="117" spans="2:16" ht="13.5" thickBot="1">
      <c r="B117" t="s">
        <v>63</v>
      </c>
      <c r="C117" s="19" t="s">
        <v>61</v>
      </c>
      <c r="D117" s="19">
        <v>1.02</v>
      </c>
      <c r="E117" s="20">
        <v>1.5</v>
      </c>
      <c r="F117" s="19" t="s">
        <v>3</v>
      </c>
      <c r="G117" s="19" t="s">
        <v>10</v>
      </c>
      <c r="H117" s="19" t="s">
        <v>16</v>
      </c>
      <c r="I117" s="21">
        <v>0.658</v>
      </c>
      <c r="J117" s="22">
        <v>0.7</v>
      </c>
      <c r="K117" s="19" t="s">
        <v>3</v>
      </c>
      <c r="L117" s="19" t="s">
        <v>3</v>
      </c>
      <c r="M117" s="19" t="s">
        <v>11</v>
      </c>
      <c r="N117" s="23">
        <v>10701</v>
      </c>
      <c r="O117" s="19"/>
      <c r="P117" s="19"/>
    </row>
    <row r="118" spans="2:16" ht="13.5" thickBot="1">
      <c r="B118" t="s">
        <v>63</v>
      </c>
      <c r="C118" s="19" t="s">
        <v>61</v>
      </c>
      <c r="D118" s="19">
        <v>1</v>
      </c>
      <c r="E118" s="20">
        <v>1.5</v>
      </c>
      <c r="F118" s="19" t="s">
        <v>1</v>
      </c>
      <c r="G118" s="19" t="s">
        <v>7</v>
      </c>
      <c r="H118" s="19" t="s">
        <v>16</v>
      </c>
      <c r="I118" s="21">
        <v>0.673</v>
      </c>
      <c r="J118" s="22">
        <v>0.69</v>
      </c>
      <c r="K118" s="19" t="s">
        <v>3</v>
      </c>
      <c r="L118" s="19" t="s">
        <v>3</v>
      </c>
      <c r="M118" s="19" t="s">
        <v>11</v>
      </c>
      <c r="N118" s="23">
        <v>8245</v>
      </c>
      <c r="O118" s="19"/>
      <c r="P118" s="19"/>
    </row>
    <row r="119" spans="2:16" ht="13.5" thickBot="1">
      <c r="B119" t="s">
        <v>63</v>
      </c>
      <c r="C119" s="19" t="s">
        <v>61</v>
      </c>
      <c r="D119" s="19">
        <v>1.02</v>
      </c>
      <c r="E119" s="20">
        <v>1.5</v>
      </c>
      <c r="F119" s="19" t="s">
        <v>6</v>
      </c>
      <c r="G119" s="19" t="s">
        <v>10</v>
      </c>
      <c r="H119" s="19" t="s">
        <v>16</v>
      </c>
      <c r="I119" s="21">
        <v>0.678</v>
      </c>
      <c r="J119" s="22">
        <v>0.69</v>
      </c>
      <c r="K119" s="19" t="s">
        <v>8</v>
      </c>
      <c r="L119" s="19" t="s">
        <v>8</v>
      </c>
      <c r="M119" s="19" t="s">
        <v>11</v>
      </c>
      <c r="N119" s="23">
        <v>11571</v>
      </c>
      <c r="O119" s="19"/>
      <c r="P119" s="19"/>
    </row>
    <row r="120" spans="2:16" ht="13.5" thickBot="1">
      <c r="B120" t="s">
        <v>63</v>
      </c>
      <c r="C120" s="19" t="s">
        <v>61</v>
      </c>
      <c r="D120" s="19">
        <v>1.04</v>
      </c>
      <c r="E120" s="20">
        <v>1.5</v>
      </c>
      <c r="F120" s="19" t="s">
        <v>6</v>
      </c>
      <c r="G120" s="19" t="s">
        <v>7</v>
      </c>
      <c r="H120" s="19" t="s">
        <v>16</v>
      </c>
      <c r="I120" s="21">
        <v>0.712</v>
      </c>
      <c r="J120" s="22">
        <v>0.61</v>
      </c>
      <c r="K120" s="19" t="s">
        <v>3</v>
      </c>
      <c r="L120" s="19" t="s">
        <v>3</v>
      </c>
      <c r="M120" s="19" t="s">
        <v>8</v>
      </c>
      <c r="N120" s="23">
        <v>10832</v>
      </c>
      <c r="O120" s="19"/>
      <c r="P120" s="19"/>
    </row>
    <row r="121" spans="2:16" ht="13.5" thickBot="1">
      <c r="B121" t="s">
        <v>63</v>
      </c>
      <c r="C121" s="19" t="s">
        <v>61</v>
      </c>
      <c r="D121" s="19">
        <v>1.04</v>
      </c>
      <c r="E121" s="20">
        <v>1.5</v>
      </c>
      <c r="F121" s="19" t="s">
        <v>1</v>
      </c>
      <c r="G121" s="19" t="s">
        <v>7</v>
      </c>
      <c r="H121" s="19" t="s">
        <v>16</v>
      </c>
      <c r="I121" s="21">
        <v>0.705</v>
      </c>
      <c r="J121" s="22">
        <v>0.69</v>
      </c>
      <c r="K121" s="19" t="s">
        <v>3</v>
      </c>
      <c r="L121" s="19" t="s">
        <v>8</v>
      </c>
      <c r="M121" s="19" t="s">
        <v>8</v>
      </c>
      <c r="N121" s="23">
        <v>7943</v>
      </c>
      <c r="O121" s="19"/>
      <c r="P121" s="19"/>
    </row>
    <row r="122" spans="2:16" ht="13.5" thickBot="1">
      <c r="B122" t="s">
        <v>63</v>
      </c>
      <c r="C122" s="19" t="s">
        <v>61</v>
      </c>
      <c r="D122" s="19">
        <v>1.01</v>
      </c>
      <c r="E122" s="20">
        <v>1.5</v>
      </c>
      <c r="F122" s="19" t="s">
        <v>85</v>
      </c>
      <c r="G122" s="19" t="s">
        <v>4</v>
      </c>
      <c r="H122" s="19" t="s">
        <v>16</v>
      </c>
      <c r="I122" s="21">
        <v>0.681</v>
      </c>
      <c r="J122" s="22">
        <v>0.63</v>
      </c>
      <c r="K122" s="19" t="s">
        <v>82</v>
      </c>
      <c r="L122" s="19" t="s">
        <v>3</v>
      </c>
      <c r="M122" s="19" t="s">
        <v>11</v>
      </c>
      <c r="N122" s="23">
        <v>8039</v>
      </c>
      <c r="O122" s="19"/>
      <c r="P122" s="19"/>
    </row>
    <row r="123" spans="2:16" ht="13.5" thickBot="1">
      <c r="B123" t="s">
        <v>63</v>
      </c>
      <c r="C123" s="19" t="s">
        <v>61</v>
      </c>
      <c r="D123" s="19">
        <v>1.06</v>
      </c>
      <c r="E123" s="20">
        <v>1.5</v>
      </c>
      <c r="F123" s="19" t="s">
        <v>85</v>
      </c>
      <c r="G123" s="19" t="s">
        <v>4</v>
      </c>
      <c r="H123" s="19" t="s">
        <v>16</v>
      </c>
      <c r="I123" s="21">
        <v>0.719</v>
      </c>
      <c r="J123" s="22">
        <v>0.65</v>
      </c>
      <c r="K123" s="19" t="s">
        <v>8</v>
      </c>
      <c r="L123" s="19" t="s">
        <v>8</v>
      </c>
      <c r="M123" s="19" t="s">
        <v>8</v>
      </c>
      <c r="N123" s="23">
        <v>8874</v>
      </c>
      <c r="O123" s="19"/>
      <c r="P123" s="19"/>
    </row>
    <row r="124" spans="2:16" ht="13.5" thickBot="1">
      <c r="B124" t="s">
        <v>63</v>
      </c>
      <c r="C124" s="19" t="s">
        <v>61</v>
      </c>
      <c r="D124" s="19">
        <v>1.02</v>
      </c>
      <c r="E124" s="20">
        <v>1.5</v>
      </c>
      <c r="F124" s="19" t="s">
        <v>85</v>
      </c>
      <c r="G124" s="19" t="s">
        <v>10</v>
      </c>
      <c r="H124" s="19" t="s">
        <v>16</v>
      </c>
      <c r="I124" s="21">
        <v>0.704</v>
      </c>
      <c r="J124" s="22">
        <v>0.63</v>
      </c>
      <c r="K124" s="19" t="s">
        <v>82</v>
      </c>
      <c r="L124" s="19" t="s">
        <v>8</v>
      </c>
      <c r="M124" s="19" t="s">
        <v>8</v>
      </c>
      <c r="N124" s="23">
        <v>10962</v>
      </c>
      <c r="O124" s="19"/>
      <c r="P124" s="19"/>
    </row>
    <row r="125" spans="2:16" ht="13.5" thickBot="1">
      <c r="B125" t="s">
        <v>63</v>
      </c>
      <c r="C125" s="19" t="s">
        <v>61</v>
      </c>
      <c r="D125" s="19">
        <v>1</v>
      </c>
      <c r="E125" s="20">
        <v>1.5</v>
      </c>
      <c r="F125" s="19" t="s">
        <v>6</v>
      </c>
      <c r="G125" s="19" t="s">
        <v>7</v>
      </c>
      <c r="H125" s="19" t="s">
        <v>16</v>
      </c>
      <c r="I125" s="21">
        <v>0.698</v>
      </c>
      <c r="J125" s="22">
        <v>0.63</v>
      </c>
      <c r="K125" s="19" t="s">
        <v>82</v>
      </c>
      <c r="L125" s="19" t="s">
        <v>3</v>
      </c>
      <c r="M125" s="19" t="s">
        <v>11</v>
      </c>
      <c r="N125" s="23">
        <v>10832</v>
      </c>
      <c r="O125" s="19"/>
      <c r="P125" s="19"/>
    </row>
    <row r="126" spans="2:16" ht="13.5" thickBot="1">
      <c r="B126" t="s">
        <v>63</v>
      </c>
      <c r="C126" s="19" t="s">
        <v>61</v>
      </c>
      <c r="D126" s="19">
        <v>1.04</v>
      </c>
      <c r="E126" s="20">
        <v>1.5</v>
      </c>
      <c r="F126" s="19" t="s">
        <v>3</v>
      </c>
      <c r="G126" s="19" t="s">
        <v>7</v>
      </c>
      <c r="H126" s="19" t="s">
        <v>16</v>
      </c>
      <c r="I126" s="21">
        <v>0.749</v>
      </c>
      <c r="J126" s="22">
        <v>0.64</v>
      </c>
      <c r="K126" s="19" t="s">
        <v>8</v>
      </c>
      <c r="L126" s="19" t="s">
        <v>8</v>
      </c>
      <c r="M126" s="19" t="s">
        <v>8</v>
      </c>
      <c r="N126" s="23">
        <v>9093</v>
      </c>
      <c r="O126" s="19"/>
      <c r="P126" s="19"/>
    </row>
    <row r="127" spans="2:16" ht="13.5" thickBot="1">
      <c r="B127" t="s">
        <v>63</v>
      </c>
      <c r="C127" s="19" t="s">
        <v>61</v>
      </c>
      <c r="D127" s="19">
        <v>1.02</v>
      </c>
      <c r="E127" s="20">
        <v>1.5</v>
      </c>
      <c r="F127" s="19" t="s">
        <v>3</v>
      </c>
      <c r="G127" s="19" t="s">
        <v>10</v>
      </c>
      <c r="H127" s="19" t="s">
        <v>16</v>
      </c>
      <c r="I127" s="21">
        <v>0.698</v>
      </c>
      <c r="J127" s="22">
        <v>0.61</v>
      </c>
      <c r="K127" s="19" t="s">
        <v>82</v>
      </c>
      <c r="L127" s="19" t="s">
        <v>3</v>
      </c>
      <c r="M127" s="19" t="s">
        <v>11</v>
      </c>
      <c r="N127" s="23">
        <v>9859</v>
      </c>
      <c r="O127" s="19"/>
      <c r="P127" s="19"/>
    </row>
    <row r="128" spans="2:16" ht="13.5" thickBot="1">
      <c r="B128" t="s">
        <v>63</v>
      </c>
      <c r="C128" s="19" t="s">
        <v>61</v>
      </c>
      <c r="D128" s="19">
        <v>1.05</v>
      </c>
      <c r="E128" s="20">
        <v>1.5</v>
      </c>
      <c r="F128" s="19" t="s">
        <v>6</v>
      </c>
      <c r="G128" s="19" t="s">
        <v>7</v>
      </c>
      <c r="H128" s="19" t="s">
        <v>16</v>
      </c>
      <c r="I128" s="21">
        <v>0.691</v>
      </c>
      <c r="J128" s="22">
        <v>0.75</v>
      </c>
      <c r="K128" s="19" t="s">
        <v>8</v>
      </c>
      <c r="L128" s="19" t="s">
        <v>3</v>
      </c>
      <c r="M128" s="19" t="s">
        <v>3</v>
      </c>
      <c r="N128" s="23">
        <v>10687</v>
      </c>
      <c r="O128" s="19"/>
      <c r="P128" s="19"/>
    </row>
    <row r="129" spans="2:16" ht="13.5" thickBot="1">
      <c r="B129" t="s">
        <v>63</v>
      </c>
      <c r="C129" s="19" t="s">
        <v>61</v>
      </c>
      <c r="D129" s="19">
        <v>1.02</v>
      </c>
      <c r="E129" s="20">
        <v>1.5</v>
      </c>
      <c r="F129" s="19" t="s">
        <v>3</v>
      </c>
      <c r="G129" s="19" t="s">
        <v>2</v>
      </c>
      <c r="H129" s="19" t="s">
        <v>16</v>
      </c>
      <c r="I129" s="21">
        <v>0.674</v>
      </c>
      <c r="J129" s="22">
        <v>0.63</v>
      </c>
      <c r="K129" s="19" t="s">
        <v>82</v>
      </c>
      <c r="L129" s="19" t="s">
        <v>3</v>
      </c>
      <c r="M129" s="19" t="s">
        <v>68</v>
      </c>
      <c r="N129" s="23">
        <v>9135</v>
      </c>
      <c r="O129" s="19"/>
      <c r="P129" s="19"/>
    </row>
    <row r="130" spans="2:16" ht="13.5" thickBot="1">
      <c r="B130" t="s">
        <v>63</v>
      </c>
      <c r="C130" s="19" t="s">
        <v>61</v>
      </c>
      <c r="D130" s="19">
        <v>1.03</v>
      </c>
      <c r="E130" s="20">
        <v>1.5</v>
      </c>
      <c r="F130" s="19" t="s">
        <v>83</v>
      </c>
      <c r="G130" s="19" t="s">
        <v>2</v>
      </c>
      <c r="H130" s="19" t="s">
        <v>16</v>
      </c>
      <c r="I130" s="21">
        <v>0.726</v>
      </c>
      <c r="J130" s="22">
        <v>0.61</v>
      </c>
      <c r="K130" s="19" t="s">
        <v>82</v>
      </c>
      <c r="L130" s="19" t="s">
        <v>82</v>
      </c>
      <c r="M130" s="19" t="s">
        <v>8</v>
      </c>
      <c r="N130" s="23">
        <v>11414</v>
      </c>
      <c r="O130" s="19"/>
      <c r="P130" s="19"/>
    </row>
    <row r="131" spans="2:16" ht="13.5" thickBot="1">
      <c r="B131" t="s">
        <v>63</v>
      </c>
      <c r="C131" s="19" t="s">
        <v>61</v>
      </c>
      <c r="D131" s="19">
        <v>1.01</v>
      </c>
      <c r="E131" s="20">
        <v>1.5</v>
      </c>
      <c r="F131" s="19" t="s">
        <v>6</v>
      </c>
      <c r="G131" s="19" t="s">
        <v>7</v>
      </c>
      <c r="H131" s="19" t="s">
        <v>16</v>
      </c>
      <c r="I131" s="21">
        <v>0.684</v>
      </c>
      <c r="J131" s="22">
        <v>0.64</v>
      </c>
      <c r="K131" s="19" t="s">
        <v>82</v>
      </c>
      <c r="L131" s="19" t="s">
        <v>8</v>
      </c>
      <c r="M131" s="19" t="s">
        <v>11</v>
      </c>
      <c r="N131" s="23">
        <v>11049</v>
      </c>
      <c r="O131" s="19"/>
      <c r="P131" s="19"/>
    </row>
    <row r="132" spans="2:16" ht="13.5" thickBot="1">
      <c r="B132" t="s">
        <v>63</v>
      </c>
      <c r="C132" s="19" t="s">
        <v>61</v>
      </c>
      <c r="D132" s="19">
        <v>1.02</v>
      </c>
      <c r="E132" s="20">
        <v>1.5</v>
      </c>
      <c r="F132" s="19" t="s">
        <v>83</v>
      </c>
      <c r="G132" s="19" t="s">
        <v>2</v>
      </c>
      <c r="H132" s="19" t="s">
        <v>16</v>
      </c>
      <c r="I132" s="21">
        <v>0.695</v>
      </c>
      <c r="J132" s="22">
        <v>0.68</v>
      </c>
      <c r="K132" s="19" t="s">
        <v>8</v>
      </c>
      <c r="L132" s="19" t="s">
        <v>8</v>
      </c>
      <c r="M132" s="19" t="s">
        <v>11</v>
      </c>
      <c r="N132" s="23">
        <v>10701</v>
      </c>
      <c r="O132" s="19"/>
      <c r="P132" s="19"/>
    </row>
    <row r="133" spans="2:16" ht="13.5" thickBot="1">
      <c r="B133" t="s">
        <v>63</v>
      </c>
      <c r="C133" s="19" t="s">
        <v>61</v>
      </c>
      <c r="D133" s="19">
        <v>1</v>
      </c>
      <c r="E133" s="20">
        <v>1.5</v>
      </c>
      <c r="F133" s="19" t="s">
        <v>6</v>
      </c>
      <c r="G133" s="19" t="s">
        <v>7</v>
      </c>
      <c r="H133" s="19" t="s">
        <v>16</v>
      </c>
      <c r="I133" s="21">
        <v>0.728</v>
      </c>
      <c r="J133" s="22">
        <v>0.61</v>
      </c>
      <c r="K133" s="19" t="s">
        <v>3</v>
      </c>
      <c r="L133" s="19" t="s">
        <v>3</v>
      </c>
      <c r="M133" s="19" t="s">
        <v>8</v>
      </c>
      <c r="N133" s="23">
        <v>10687</v>
      </c>
      <c r="O133" s="19"/>
      <c r="P133" s="19"/>
    </row>
    <row r="134" spans="2:16" ht="13.5" thickBot="1">
      <c r="B134" t="s">
        <v>63</v>
      </c>
      <c r="C134" s="19" t="s">
        <v>61</v>
      </c>
      <c r="D134" s="19">
        <v>1.05</v>
      </c>
      <c r="E134" s="20">
        <v>1.44</v>
      </c>
      <c r="F134" s="19" t="s">
        <v>85</v>
      </c>
      <c r="G134" s="19" t="s">
        <v>7</v>
      </c>
      <c r="H134" s="19" t="s">
        <v>16</v>
      </c>
      <c r="I134" s="21">
        <v>0.637</v>
      </c>
      <c r="J134" s="22">
        <v>0.71</v>
      </c>
      <c r="K134" s="19" t="s">
        <v>82</v>
      </c>
      <c r="L134" s="19" t="s">
        <v>3</v>
      </c>
      <c r="M134" s="19" t="s">
        <v>8</v>
      </c>
      <c r="N134" s="23">
        <v>8990</v>
      </c>
      <c r="O134" s="19"/>
      <c r="P134" s="19"/>
    </row>
    <row r="135" spans="2:16" ht="13.5" thickBot="1">
      <c r="B135" t="s">
        <v>63</v>
      </c>
      <c r="C135" s="19" t="s">
        <v>61</v>
      </c>
      <c r="D135" s="19">
        <v>1.01</v>
      </c>
      <c r="E135" s="20">
        <v>1.43</v>
      </c>
      <c r="F135" s="19" t="s">
        <v>83</v>
      </c>
      <c r="G135" s="19" t="s">
        <v>2</v>
      </c>
      <c r="H135" s="19" t="s">
        <v>16</v>
      </c>
      <c r="I135" s="21">
        <v>0.7</v>
      </c>
      <c r="J135" s="22">
        <v>0.62</v>
      </c>
      <c r="K135" s="19" t="s">
        <v>3</v>
      </c>
      <c r="L135" s="19" t="s">
        <v>8</v>
      </c>
      <c r="M135" s="19" t="s">
        <v>11</v>
      </c>
      <c r="N135" s="23">
        <v>8536</v>
      </c>
      <c r="O135" s="19"/>
      <c r="P135" s="19"/>
    </row>
    <row r="136" spans="2:16" ht="13.5" thickBot="1">
      <c r="B136" t="s">
        <v>63</v>
      </c>
      <c r="C136" s="19" t="s">
        <v>65</v>
      </c>
      <c r="D136" s="19">
        <v>1</v>
      </c>
      <c r="E136" s="20">
        <v>1.43</v>
      </c>
      <c r="F136" s="19" t="s">
        <v>6</v>
      </c>
      <c r="G136" s="19" t="s">
        <v>84</v>
      </c>
      <c r="H136" s="19" t="s">
        <v>16</v>
      </c>
      <c r="I136" s="21">
        <v>0.69</v>
      </c>
      <c r="J136" s="22">
        <v>0.6</v>
      </c>
      <c r="K136" s="19" t="s">
        <v>8</v>
      </c>
      <c r="L136" s="19" t="s">
        <v>8</v>
      </c>
      <c r="M136" s="19" t="s">
        <v>11</v>
      </c>
      <c r="N136" s="23">
        <v>10086</v>
      </c>
      <c r="O136" s="19"/>
      <c r="P136" s="19"/>
    </row>
    <row r="137" spans="2:16" ht="13.5" thickBot="1">
      <c r="B137" t="s">
        <v>63</v>
      </c>
      <c r="C137" s="19" t="s">
        <v>61</v>
      </c>
      <c r="D137" s="19">
        <v>1.01</v>
      </c>
      <c r="E137" s="20">
        <v>1.4</v>
      </c>
      <c r="F137" s="19" t="s">
        <v>83</v>
      </c>
      <c r="G137" s="19" t="s">
        <v>84</v>
      </c>
      <c r="H137" s="19" t="s">
        <v>16</v>
      </c>
      <c r="I137" s="21">
        <v>0.709</v>
      </c>
      <c r="J137" s="22">
        <v>0.62</v>
      </c>
      <c r="K137" s="19" t="s">
        <v>3</v>
      </c>
      <c r="L137" s="19" t="s">
        <v>3</v>
      </c>
      <c r="M137" s="19" t="s">
        <v>8</v>
      </c>
      <c r="N137" s="23">
        <v>11433</v>
      </c>
      <c r="O137" s="19"/>
      <c r="P137" s="19"/>
    </row>
    <row r="138" spans="2:16" ht="13.5" thickBot="1">
      <c r="B138" t="s">
        <v>63</v>
      </c>
      <c r="C138" s="19" t="s">
        <v>61</v>
      </c>
      <c r="D138" s="19">
        <v>1.05</v>
      </c>
      <c r="E138" s="20">
        <v>1.38</v>
      </c>
      <c r="F138" s="19" t="s">
        <v>6</v>
      </c>
      <c r="G138" s="19" t="s">
        <v>14</v>
      </c>
      <c r="H138" s="19" t="s">
        <v>16</v>
      </c>
      <c r="I138" s="21">
        <v>0.682</v>
      </c>
      <c r="J138" s="22">
        <v>0.55</v>
      </c>
      <c r="K138" s="19" t="s">
        <v>8</v>
      </c>
      <c r="L138" s="19" t="s">
        <v>3</v>
      </c>
      <c r="M138" s="19" t="s">
        <v>11</v>
      </c>
      <c r="N138" s="23">
        <v>8521</v>
      </c>
      <c r="O138" s="19"/>
      <c r="P138" s="19"/>
    </row>
    <row r="139" spans="2:16" ht="13.5" thickBot="1">
      <c r="B139" t="s">
        <v>63</v>
      </c>
      <c r="C139" s="19" t="s">
        <v>61</v>
      </c>
      <c r="D139" s="19">
        <v>1.02</v>
      </c>
      <c r="E139" s="20">
        <v>1.38</v>
      </c>
      <c r="F139" s="19" t="s">
        <v>6</v>
      </c>
      <c r="G139" s="19" t="s">
        <v>7</v>
      </c>
      <c r="H139" s="19" t="s">
        <v>16</v>
      </c>
      <c r="I139" s="21">
        <v>0.64</v>
      </c>
      <c r="J139" s="22">
        <v>0.7</v>
      </c>
      <c r="K139" s="19" t="s">
        <v>8</v>
      </c>
      <c r="L139" s="19" t="s">
        <v>3</v>
      </c>
      <c r="M139" s="19" t="s">
        <v>11</v>
      </c>
      <c r="N139" s="23">
        <v>8844</v>
      </c>
      <c r="O139" s="19"/>
      <c r="P139" s="19"/>
    </row>
    <row r="140" spans="2:16" ht="13.5" thickBot="1">
      <c r="B140" t="s">
        <v>63</v>
      </c>
      <c r="C140" s="19" t="s">
        <v>61</v>
      </c>
      <c r="D140" s="19">
        <v>1.01</v>
      </c>
      <c r="E140" s="20">
        <v>1.37</v>
      </c>
      <c r="F140" s="19" t="s">
        <v>6</v>
      </c>
      <c r="G140" s="19" t="s">
        <v>10</v>
      </c>
      <c r="H140" s="19" t="s">
        <v>16</v>
      </c>
      <c r="I140" s="21">
        <v>0.724</v>
      </c>
      <c r="J140" s="22">
        <v>0.64</v>
      </c>
      <c r="K140" s="19" t="s">
        <v>8</v>
      </c>
      <c r="L140" s="19" t="s">
        <v>8</v>
      </c>
      <c r="M140" s="19" t="s">
        <v>8</v>
      </c>
      <c r="N140" s="23">
        <v>9027</v>
      </c>
      <c r="O140" s="19"/>
      <c r="P140" s="19"/>
    </row>
    <row r="141" spans="2:18" ht="13.5" customHeight="1" thickBot="1">
      <c r="B141" t="s">
        <v>63</v>
      </c>
      <c r="C141" s="14" t="s">
        <v>61</v>
      </c>
      <c r="D141" s="14">
        <v>1.03</v>
      </c>
      <c r="E141" s="15">
        <v>1.37</v>
      </c>
      <c r="F141" s="14" t="s">
        <v>6</v>
      </c>
      <c r="G141" s="14" t="s">
        <v>84</v>
      </c>
      <c r="H141" s="14" t="s">
        <v>16</v>
      </c>
      <c r="I141" s="16">
        <v>0.705</v>
      </c>
      <c r="J141" s="17">
        <v>0.57</v>
      </c>
      <c r="K141" s="14" t="s">
        <v>8</v>
      </c>
      <c r="L141" s="14" t="s">
        <v>8</v>
      </c>
      <c r="M141" s="14" t="s">
        <v>8</v>
      </c>
      <c r="N141" s="18">
        <v>10145</v>
      </c>
      <c r="O141" s="14"/>
      <c r="P141" s="32"/>
      <c r="Q141" s="26"/>
      <c r="R141" s="26"/>
    </row>
    <row r="142" spans="2:16" ht="13.5" customHeight="1" thickBot="1">
      <c r="B142" t="s">
        <v>63</v>
      </c>
      <c r="C142" s="19" t="s">
        <v>61</v>
      </c>
      <c r="D142" s="19">
        <v>1.01</v>
      </c>
      <c r="E142" s="20">
        <v>1.36</v>
      </c>
      <c r="F142" s="19" t="s">
        <v>6</v>
      </c>
      <c r="G142" s="19" t="s">
        <v>2</v>
      </c>
      <c r="H142" s="19" t="s">
        <v>16</v>
      </c>
      <c r="I142" s="21">
        <v>0.707</v>
      </c>
      <c r="J142" s="22">
        <v>0.67</v>
      </c>
      <c r="K142" s="19" t="s">
        <v>82</v>
      </c>
      <c r="L142" s="19" t="s">
        <v>8</v>
      </c>
      <c r="M142" s="19" t="s">
        <v>8</v>
      </c>
      <c r="N142" s="23">
        <v>7509</v>
      </c>
      <c r="O142" s="19"/>
      <c r="P142" s="32"/>
    </row>
    <row r="143" spans="2:16" ht="13.5" customHeight="1" thickBot="1">
      <c r="B143" t="s">
        <v>63</v>
      </c>
      <c r="C143" s="19" t="s">
        <v>61</v>
      </c>
      <c r="D143" s="19">
        <v>1</v>
      </c>
      <c r="E143" s="20">
        <v>1.36</v>
      </c>
      <c r="F143" s="19" t="s">
        <v>6</v>
      </c>
      <c r="G143" s="19" t="s">
        <v>10</v>
      </c>
      <c r="H143" s="19" t="s">
        <v>16</v>
      </c>
      <c r="I143" s="21">
        <v>0.623</v>
      </c>
      <c r="J143" s="22">
        <v>0.74</v>
      </c>
      <c r="K143" s="19" t="s">
        <v>8</v>
      </c>
      <c r="L143" s="19" t="s">
        <v>3</v>
      </c>
      <c r="M143" s="19" t="s">
        <v>8</v>
      </c>
      <c r="N143" s="23">
        <v>9521</v>
      </c>
      <c r="O143" s="19"/>
      <c r="P143" s="32"/>
    </row>
    <row r="144" spans="2:16" ht="13.5" customHeight="1" thickBot="1">
      <c r="B144" t="s">
        <v>63</v>
      </c>
      <c r="C144" s="19" t="s">
        <v>61</v>
      </c>
      <c r="D144" s="19">
        <v>1.03</v>
      </c>
      <c r="E144" s="20">
        <v>1.33</v>
      </c>
      <c r="F144" s="19" t="s">
        <v>3</v>
      </c>
      <c r="G144" s="19" t="s">
        <v>10</v>
      </c>
      <c r="H144" s="19" t="s">
        <v>16</v>
      </c>
      <c r="I144" s="21">
        <v>0.701</v>
      </c>
      <c r="J144" s="22">
        <v>0.59</v>
      </c>
      <c r="K144" s="19" t="s">
        <v>8</v>
      </c>
      <c r="L144" s="19" t="s">
        <v>3</v>
      </c>
      <c r="M144" s="19" t="s">
        <v>8</v>
      </c>
      <c r="N144" s="23">
        <v>8269</v>
      </c>
      <c r="O144" s="19"/>
      <c r="P144" s="32"/>
    </row>
    <row r="145" spans="2:16" ht="13.5" thickBot="1">
      <c r="B145" t="s">
        <v>63</v>
      </c>
      <c r="C145" s="19" t="s">
        <v>61</v>
      </c>
      <c r="D145" s="19">
        <v>1</v>
      </c>
      <c r="E145" s="20">
        <v>1.32</v>
      </c>
      <c r="F145" s="19" t="s">
        <v>6</v>
      </c>
      <c r="G145" s="19" t="s">
        <v>7</v>
      </c>
      <c r="H145" s="19" t="s">
        <v>16</v>
      </c>
      <c r="I145" s="21">
        <v>0.691</v>
      </c>
      <c r="J145" s="22">
        <v>0.62</v>
      </c>
      <c r="K145" s="19" t="s">
        <v>82</v>
      </c>
      <c r="L145" s="19" t="s">
        <v>82</v>
      </c>
      <c r="M145" s="19" t="s">
        <v>11</v>
      </c>
      <c r="N145" s="23">
        <v>7962</v>
      </c>
      <c r="O145" s="19"/>
      <c r="P145" s="32"/>
    </row>
    <row r="146" spans="2:16" ht="13.5" thickBot="1">
      <c r="B146" t="s">
        <v>63</v>
      </c>
      <c r="C146" s="19" t="s">
        <v>61</v>
      </c>
      <c r="D146" s="19">
        <v>1.03</v>
      </c>
      <c r="E146" s="20">
        <v>1.31</v>
      </c>
      <c r="F146" s="19" t="s">
        <v>3</v>
      </c>
      <c r="G146" s="19" t="s">
        <v>10</v>
      </c>
      <c r="H146" s="19" t="s">
        <v>16</v>
      </c>
      <c r="I146" s="21">
        <v>0.676</v>
      </c>
      <c r="J146" s="22">
        <v>0.64</v>
      </c>
      <c r="K146" s="19" t="s">
        <v>3</v>
      </c>
      <c r="L146" s="19" t="s">
        <v>8</v>
      </c>
      <c r="M146" s="19" t="s">
        <v>68</v>
      </c>
      <c r="N146" s="23">
        <v>8145</v>
      </c>
      <c r="O146" s="19"/>
      <c r="P146" s="32"/>
    </row>
    <row r="147" spans="2:16" ht="13.5" thickBot="1">
      <c r="B147" t="s">
        <v>63</v>
      </c>
      <c r="C147" s="19" t="s">
        <v>61</v>
      </c>
      <c r="D147" s="19">
        <v>1.01</v>
      </c>
      <c r="E147" s="20">
        <v>1.31</v>
      </c>
      <c r="F147" s="19" t="s">
        <v>3</v>
      </c>
      <c r="G147" s="19" t="s">
        <v>10</v>
      </c>
      <c r="H147" s="19" t="s">
        <v>16</v>
      </c>
      <c r="I147" s="21">
        <v>0.69</v>
      </c>
      <c r="J147" s="22">
        <v>0.62</v>
      </c>
      <c r="K147" s="19" t="s">
        <v>3</v>
      </c>
      <c r="L147" s="19" t="s">
        <v>3</v>
      </c>
      <c r="M147" s="19" t="s">
        <v>11</v>
      </c>
      <c r="N147" s="23">
        <v>8145</v>
      </c>
      <c r="O147" s="19"/>
      <c r="P147" s="32"/>
    </row>
    <row r="148" spans="2:16" ht="13.5" thickBot="1">
      <c r="B148" t="s">
        <v>63</v>
      </c>
      <c r="C148" s="19" t="s">
        <v>61</v>
      </c>
      <c r="D148" s="19">
        <v>1.03</v>
      </c>
      <c r="E148" s="20">
        <v>1.3</v>
      </c>
      <c r="F148" s="19" t="s">
        <v>6</v>
      </c>
      <c r="G148" s="19" t="s">
        <v>10</v>
      </c>
      <c r="H148" s="19" t="s">
        <v>16</v>
      </c>
      <c r="I148" s="21">
        <v>0.621</v>
      </c>
      <c r="J148" s="22">
        <v>0.67</v>
      </c>
      <c r="K148" s="19" t="s">
        <v>8</v>
      </c>
      <c r="L148" s="19" t="s">
        <v>3</v>
      </c>
      <c r="M148" s="19" t="s">
        <v>68</v>
      </c>
      <c r="N148" s="23">
        <v>8017</v>
      </c>
      <c r="O148" s="19"/>
      <c r="P148" s="32"/>
    </row>
    <row r="149" spans="2:16" ht="13.5" thickBot="1">
      <c r="B149" t="s">
        <v>63</v>
      </c>
      <c r="C149" s="19" t="s">
        <v>61</v>
      </c>
      <c r="D149" s="19">
        <v>1.02</v>
      </c>
      <c r="E149" s="20">
        <v>1.5</v>
      </c>
      <c r="F149" s="19" t="s">
        <v>1</v>
      </c>
      <c r="G149" s="19" t="s">
        <v>4</v>
      </c>
      <c r="H149" s="19" t="s">
        <v>16</v>
      </c>
      <c r="I149" s="21">
        <v>0.705</v>
      </c>
      <c r="J149" s="22">
        <v>0.63</v>
      </c>
      <c r="K149" s="19" t="s">
        <v>82</v>
      </c>
      <c r="L149" s="19" t="s">
        <v>3</v>
      </c>
      <c r="M149" s="19" t="s">
        <v>8</v>
      </c>
      <c r="N149" s="23">
        <v>7095</v>
      </c>
      <c r="O149" s="19"/>
      <c r="P149" s="32"/>
    </row>
    <row r="150" spans="2:16" ht="13.5" thickBot="1">
      <c r="B150" t="s">
        <v>63</v>
      </c>
      <c r="C150" s="19" t="s">
        <v>61</v>
      </c>
      <c r="D150" s="19">
        <v>1</v>
      </c>
      <c r="E150" s="20">
        <v>1.51</v>
      </c>
      <c r="F150" s="19" t="s">
        <v>1</v>
      </c>
      <c r="G150" s="19" t="s">
        <v>2</v>
      </c>
      <c r="H150" s="19" t="s">
        <v>16</v>
      </c>
      <c r="I150" s="21">
        <v>0.659</v>
      </c>
      <c r="J150" s="22">
        <v>0.63</v>
      </c>
      <c r="K150" s="19" t="s">
        <v>8</v>
      </c>
      <c r="L150" s="19" t="s">
        <v>3</v>
      </c>
      <c r="M150" s="19" t="s">
        <v>68</v>
      </c>
      <c r="N150" s="23">
        <v>7107</v>
      </c>
      <c r="O150" s="19"/>
      <c r="P150" s="32"/>
    </row>
    <row r="151" spans="2:16" ht="13.5" thickBot="1">
      <c r="B151" t="s">
        <v>63</v>
      </c>
      <c r="C151" s="19" t="s">
        <v>65</v>
      </c>
      <c r="D151" s="19">
        <v>1.04</v>
      </c>
      <c r="E151" s="20">
        <v>1.58</v>
      </c>
      <c r="F151" s="19" t="s">
        <v>1</v>
      </c>
      <c r="G151" s="19" t="s">
        <v>4</v>
      </c>
      <c r="H151" s="19" t="s">
        <v>16</v>
      </c>
      <c r="I151" s="21">
        <v>0.676</v>
      </c>
      <c r="J151" s="22">
        <v>0.65</v>
      </c>
      <c r="K151" s="19" t="s">
        <v>3</v>
      </c>
      <c r="L151" s="19" t="s">
        <v>3</v>
      </c>
      <c r="M151" s="19" t="s">
        <v>68</v>
      </c>
      <c r="N151" s="23">
        <v>7474</v>
      </c>
      <c r="O151" s="19"/>
      <c r="P151" s="32"/>
    </row>
    <row r="152" spans="2:16" ht="13.5" thickBot="1">
      <c r="B152" t="s">
        <v>63</v>
      </c>
      <c r="C152" s="19" t="s">
        <v>61</v>
      </c>
      <c r="D152" s="19">
        <v>1.01</v>
      </c>
      <c r="E152" s="20">
        <v>1.36</v>
      </c>
      <c r="F152" s="19" t="s">
        <v>6</v>
      </c>
      <c r="G152" s="19" t="s">
        <v>2</v>
      </c>
      <c r="H152" s="19" t="s">
        <v>16</v>
      </c>
      <c r="I152" s="21">
        <v>0.707</v>
      </c>
      <c r="J152" s="22">
        <v>0.67</v>
      </c>
      <c r="K152" s="19" t="s">
        <v>82</v>
      </c>
      <c r="L152" s="19" t="s">
        <v>8</v>
      </c>
      <c r="M152" s="19" t="s">
        <v>8</v>
      </c>
      <c r="N152" s="23">
        <v>7509</v>
      </c>
      <c r="O152" s="19"/>
      <c r="P152" s="32"/>
    </row>
    <row r="153" spans="2:16" ht="13.5" thickBot="1">
      <c r="B153" t="s">
        <v>63</v>
      </c>
      <c r="C153" s="19" t="s">
        <v>61</v>
      </c>
      <c r="D153" s="19">
        <v>1.01</v>
      </c>
      <c r="E153" s="20">
        <v>1.51</v>
      </c>
      <c r="F153" s="19" t="s">
        <v>3</v>
      </c>
      <c r="G153" s="19" t="s">
        <v>2</v>
      </c>
      <c r="H153" s="19" t="s">
        <v>16</v>
      </c>
      <c r="I153" s="21">
        <v>0.77</v>
      </c>
      <c r="J153" s="22">
        <v>0.6</v>
      </c>
      <c r="K153" s="19" t="s">
        <v>8</v>
      </c>
      <c r="L153" s="19" t="s">
        <v>8</v>
      </c>
      <c r="M153" s="19" t="s">
        <v>8</v>
      </c>
      <c r="N153" s="23">
        <v>7547</v>
      </c>
      <c r="O153" s="19"/>
      <c r="P153" s="32"/>
    </row>
    <row r="154" spans="2:16" ht="13.5" thickBot="1">
      <c r="B154" t="s">
        <v>63</v>
      </c>
      <c r="C154" s="19" t="s">
        <v>61</v>
      </c>
      <c r="D154" s="19">
        <v>1</v>
      </c>
      <c r="E154" s="20">
        <v>1.56</v>
      </c>
      <c r="F154" s="19" t="s">
        <v>1</v>
      </c>
      <c r="G154" s="19" t="s">
        <v>4</v>
      </c>
      <c r="H154" s="19" t="s">
        <v>16</v>
      </c>
      <c r="I154" s="21">
        <v>0.675</v>
      </c>
      <c r="J154" s="22">
        <v>0.63</v>
      </c>
      <c r="K154" s="19" t="s">
        <v>82</v>
      </c>
      <c r="L154" s="19" t="s">
        <v>3</v>
      </c>
      <c r="M154" s="19" t="s">
        <v>68</v>
      </c>
      <c r="N154" s="23">
        <v>7574</v>
      </c>
      <c r="O154" s="19"/>
      <c r="P154" s="32"/>
    </row>
    <row r="155" spans="2:19" ht="13.5" thickBot="1">
      <c r="B155" s="8" t="s">
        <v>101</v>
      </c>
      <c r="C155" s="14" t="s">
        <v>58</v>
      </c>
      <c r="D155" s="14">
        <v>1.02</v>
      </c>
      <c r="E155" s="14">
        <v>1.52</v>
      </c>
      <c r="F155" s="14" t="s">
        <v>1</v>
      </c>
      <c r="G155" s="14" t="s">
        <v>2</v>
      </c>
      <c r="H155" s="14" t="s">
        <v>16</v>
      </c>
      <c r="I155" s="30">
        <v>0.685</v>
      </c>
      <c r="J155" s="30">
        <v>0.56</v>
      </c>
      <c r="K155" s="14" t="s">
        <v>11</v>
      </c>
      <c r="L155" s="14" t="s">
        <v>3</v>
      </c>
      <c r="M155" s="15" t="s">
        <v>3</v>
      </c>
      <c r="N155" s="18">
        <v>7330</v>
      </c>
      <c r="O155" s="14"/>
      <c r="P155" s="32"/>
      <c r="R155" s="26"/>
      <c r="S155" s="26"/>
    </row>
    <row r="156" spans="2:19" ht="13.5" thickBot="1">
      <c r="B156" s="8" t="s">
        <v>101</v>
      </c>
      <c r="C156" s="19" t="s">
        <v>59</v>
      </c>
      <c r="D156" s="19">
        <v>1.04</v>
      </c>
      <c r="E156" s="19">
        <v>1.53</v>
      </c>
      <c r="F156" s="19" t="s">
        <v>1</v>
      </c>
      <c r="G156" s="19" t="s">
        <v>10</v>
      </c>
      <c r="H156" s="19" t="s">
        <v>16</v>
      </c>
      <c r="I156" s="25">
        <v>0.6729999999999999</v>
      </c>
      <c r="J156" s="25">
        <v>0.56</v>
      </c>
      <c r="K156" s="19" t="s">
        <v>11</v>
      </c>
      <c r="L156" s="19" t="s">
        <v>8</v>
      </c>
      <c r="M156" s="20" t="s">
        <v>3</v>
      </c>
      <c r="N156" s="23">
        <v>7672</v>
      </c>
      <c r="O156" s="19"/>
      <c r="P156" s="32"/>
      <c r="R156" s="26"/>
      <c r="S156" s="26"/>
    </row>
    <row r="157" spans="2:19" ht="13.5" thickBot="1">
      <c r="B157" s="8" t="s">
        <v>101</v>
      </c>
      <c r="C157" s="19" t="s">
        <v>61</v>
      </c>
      <c r="D157" s="19">
        <v>1.03</v>
      </c>
      <c r="E157" s="19">
        <v>1.51</v>
      </c>
      <c r="F157" s="19" t="s">
        <v>1</v>
      </c>
      <c r="G157" s="19" t="s">
        <v>2</v>
      </c>
      <c r="H157" s="19" t="s">
        <v>16</v>
      </c>
      <c r="I157" s="25">
        <v>0.722</v>
      </c>
      <c r="J157" s="25">
        <v>0.66</v>
      </c>
      <c r="K157" s="19" t="s">
        <v>8</v>
      </c>
      <c r="L157" s="19" t="s">
        <v>8</v>
      </c>
      <c r="M157" s="20" t="s">
        <v>3</v>
      </c>
      <c r="N157" s="23">
        <v>7692</v>
      </c>
      <c r="O157" s="19"/>
      <c r="P157" s="32"/>
      <c r="R157" s="26"/>
      <c r="S157" s="26"/>
    </row>
    <row r="158" spans="2:19" ht="13.5" thickBot="1">
      <c r="B158" s="8" t="s">
        <v>101</v>
      </c>
      <c r="C158" s="19" t="s">
        <v>61</v>
      </c>
      <c r="D158" s="19">
        <v>1</v>
      </c>
      <c r="E158" s="19">
        <v>1.5</v>
      </c>
      <c r="F158" s="19" t="s">
        <v>1</v>
      </c>
      <c r="G158" s="19" t="s">
        <v>2</v>
      </c>
      <c r="H158" s="19" t="s">
        <v>16</v>
      </c>
      <c r="I158" s="25">
        <v>0.742</v>
      </c>
      <c r="J158" s="25">
        <v>0.61</v>
      </c>
      <c r="K158" s="19" t="s">
        <v>8</v>
      </c>
      <c r="L158" s="19" t="s">
        <v>3</v>
      </c>
      <c r="M158" s="20" t="s">
        <v>3</v>
      </c>
      <c r="N158" s="23">
        <v>7901</v>
      </c>
      <c r="O158" s="19"/>
      <c r="P158" s="32"/>
      <c r="R158" s="26"/>
      <c r="S158" s="26"/>
    </row>
    <row r="159" spans="2:19" ht="13.5" customHeight="1" thickBot="1">
      <c r="B159" s="8" t="s">
        <v>101</v>
      </c>
      <c r="C159" s="19" t="s">
        <v>61</v>
      </c>
      <c r="D159" s="19">
        <v>1</v>
      </c>
      <c r="E159" s="19">
        <v>1.64</v>
      </c>
      <c r="F159" s="19" t="s">
        <v>1</v>
      </c>
      <c r="G159" s="19" t="s">
        <v>4</v>
      </c>
      <c r="H159" s="19" t="s">
        <v>16</v>
      </c>
      <c r="I159" s="25">
        <v>0.688</v>
      </c>
      <c r="J159" s="25">
        <v>0.63</v>
      </c>
      <c r="K159" s="19" t="s">
        <v>8</v>
      </c>
      <c r="L159" s="19" t="s">
        <v>3</v>
      </c>
      <c r="M159" s="20" t="s">
        <v>8</v>
      </c>
      <c r="N159" s="23">
        <v>8040</v>
      </c>
      <c r="O159" s="19"/>
      <c r="P159" s="32"/>
      <c r="R159" s="26"/>
      <c r="S159" s="26"/>
    </row>
    <row r="160" spans="2:20" ht="13.5" customHeight="1" thickBot="1">
      <c r="B160" s="8" t="s">
        <v>101</v>
      </c>
      <c r="C160" s="19" t="s">
        <v>61</v>
      </c>
      <c r="D160" s="19">
        <v>1.03</v>
      </c>
      <c r="E160" s="19">
        <v>1.52</v>
      </c>
      <c r="F160" s="19" t="s">
        <v>1</v>
      </c>
      <c r="G160" s="19" t="s">
        <v>2</v>
      </c>
      <c r="H160" s="19" t="s">
        <v>16</v>
      </c>
      <c r="I160" s="25">
        <v>0.581</v>
      </c>
      <c r="J160" s="25">
        <v>0.67</v>
      </c>
      <c r="K160" s="19" t="s">
        <v>11</v>
      </c>
      <c r="L160" s="19" t="s">
        <v>8</v>
      </c>
      <c r="M160" s="20" t="s">
        <v>8</v>
      </c>
      <c r="N160" s="23">
        <v>8091</v>
      </c>
      <c r="O160" s="19"/>
      <c r="P160" s="32"/>
      <c r="S160" s="26"/>
      <c r="T160" s="26"/>
    </row>
    <row r="161" spans="2:19" ht="13.5" customHeight="1" thickBot="1">
      <c r="B161" s="8" t="s">
        <v>101</v>
      </c>
      <c r="C161" s="19" t="s">
        <v>61</v>
      </c>
      <c r="D161" s="19">
        <v>1.02</v>
      </c>
      <c r="E161" s="19">
        <v>1.52</v>
      </c>
      <c r="F161" s="19" t="s">
        <v>1</v>
      </c>
      <c r="G161" s="19" t="s">
        <v>2</v>
      </c>
      <c r="H161" s="19" t="s">
        <v>16</v>
      </c>
      <c r="I161" s="25">
        <v>0.693</v>
      </c>
      <c r="J161" s="25">
        <v>0.63</v>
      </c>
      <c r="K161" s="19" t="s">
        <v>11</v>
      </c>
      <c r="L161" s="19" t="s">
        <v>8</v>
      </c>
      <c r="M161" s="20" t="s">
        <v>8</v>
      </c>
      <c r="N161" s="23">
        <v>8091</v>
      </c>
      <c r="O161" s="19"/>
      <c r="P161" s="32"/>
      <c r="R161" s="26"/>
      <c r="S161" s="26"/>
    </row>
    <row r="162" spans="2:19" ht="13.5" customHeight="1" thickBot="1">
      <c r="B162" s="8" t="s">
        <v>101</v>
      </c>
      <c r="C162" s="19" t="s">
        <v>61</v>
      </c>
      <c r="D162" s="19">
        <v>1.04</v>
      </c>
      <c r="E162" s="19">
        <v>1.5</v>
      </c>
      <c r="F162" s="19" t="s">
        <v>1</v>
      </c>
      <c r="G162" s="19" t="s">
        <v>7</v>
      </c>
      <c r="H162" s="19" t="s">
        <v>16</v>
      </c>
      <c r="I162" s="25">
        <v>0.705</v>
      </c>
      <c r="J162" s="25">
        <v>0.69</v>
      </c>
      <c r="K162" s="19" t="s">
        <v>3</v>
      </c>
      <c r="L162" s="19" t="s">
        <v>8</v>
      </c>
      <c r="M162" s="20" t="s">
        <v>3</v>
      </c>
      <c r="N162" s="23">
        <v>8260</v>
      </c>
      <c r="O162" s="19"/>
      <c r="P162" s="32"/>
      <c r="R162" s="26"/>
      <c r="S162" s="26"/>
    </row>
    <row r="163" spans="2:19" ht="13.5" customHeight="1" thickBot="1">
      <c r="B163" s="8" t="s">
        <v>101</v>
      </c>
      <c r="C163" s="19" t="s">
        <v>58</v>
      </c>
      <c r="D163" s="19">
        <v>1</v>
      </c>
      <c r="E163" s="19">
        <v>1.61</v>
      </c>
      <c r="F163" s="19" t="s">
        <v>1</v>
      </c>
      <c r="G163" s="19" t="s">
        <v>7</v>
      </c>
      <c r="H163" s="19" t="s">
        <v>16</v>
      </c>
      <c r="I163" s="25">
        <v>0.662</v>
      </c>
      <c r="J163" s="25">
        <v>0.57</v>
      </c>
      <c r="K163" s="19" t="s">
        <v>3</v>
      </c>
      <c r="L163" s="19" t="s">
        <v>8</v>
      </c>
      <c r="M163" s="20" t="s">
        <v>8</v>
      </c>
      <c r="N163" s="23">
        <v>8348</v>
      </c>
      <c r="O163" s="19"/>
      <c r="P163" s="32"/>
      <c r="R163" s="26"/>
      <c r="S163" s="26"/>
    </row>
    <row r="164" spans="2:19" ht="13.5" customHeight="1" thickBot="1">
      <c r="B164" s="8" t="s">
        <v>101</v>
      </c>
      <c r="C164" s="19" t="s">
        <v>58</v>
      </c>
      <c r="D164" s="19">
        <v>1.05</v>
      </c>
      <c r="E164" s="19">
        <v>1.53</v>
      </c>
      <c r="F164" s="19" t="s">
        <v>3</v>
      </c>
      <c r="G164" s="19" t="s">
        <v>2</v>
      </c>
      <c r="H164" s="19" t="s">
        <v>16</v>
      </c>
      <c r="I164" s="25">
        <v>0.696</v>
      </c>
      <c r="J164" s="25">
        <v>0.57</v>
      </c>
      <c r="K164" s="19" t="s">
        <v>8</v>
      </c>
      <c r="L164" s="19" t="s">
        <v>8</v>
      </c>
      <c r="M164" s="20" t="s">
        <v>8</v>
      </c>
      <c r="N164" s="23">
        <v>8509</v>
      </c>
      <c r="O164" s="19"/>
      <c r="P164" s="32"/>
      <c r="R164" s="26"/>
      <c r="S164" s="26"/>
    </row>
    <row r="165" spans="2:19" ht="13.5" customHeight="1" thickBot="1">
      <c r="B165" s="8" t="s">
        <v>101</v>
      </c>
      <c r="C165" s="19" t="s">
        <v>61</v>
      </c>
      <c r="D165" s="19">
        <v>1</v>
      </c>
      <c r="E165" s="19">
        <v>1.74</v>
      </c>
      <c r="F165" s="19" t="s">
        <v>1</v>
      </c>
      <c r="G165" s="19" t="s">
        <v>2</v>
      </c>
      <c r="H165" s="19" t="s">
        <v>16</v>
      </c>
      <c r="I165" s="25">
        <v>0.6890000000000001</v>
      </c>
      <c r="J165" s="25">
        <v>0.64</v>
      </c>
      <c r="K165" s="19" t="s">
        <v>8</v>
      </c>
      <c r="L165" s="19" t="s">
        <v>8</v>
      </c>
      <c r="M165" s="20" t="s">
        <v>8</v>
      </c>
      <c r="N165" s="23">
        <v>8510</v>
      </c>
      <c r="O165" s="19"/>
      <c r="P165" s="32"/>
      <c r="R165" s="26"/>
      <c r="S165" s="26"/>
    </row>
    <row r="166" spans="2:19" ht="13.5" customHeight="1" thickBot="1">
      <c r="B166" s="8" t="s">
        <v>101</v>
      </c>
      <c r="C166" s="19" t="s">
        <v>61</v>
      </c>
      <c r="D166" s="19">
        <v>1.01</v>
      </c>
      <c r="E166" s="19">
        <v>1.5</v>
      </c>
      <c r="F166" s="19" t="s">
        <v>6</v>
      </c>
      <c r="G166" s="19" t="s">
        <v>4</v>
      </c>
      <c r="H166" s="19" t="s">
        <v>16</v>
      </c>
      <c r="I166" s="25">
        <v>0.695</v>
      </c>
      <c r="J166" s="25">
        <v>0.61</v>
      </c>
      <c r="K166" s="19" t="s">
        <v>8</v>
      </c>
      <c r="L166" s="19" t="s">
        <v>3</v>
      </c>
      <c r="M166" s="20" t="s">
        <v>8</v>
      </c>
      <c r="N166" s="23">
        <v>8537</v>
      </c>
      <c r="O166" s="19"/>
      <c r="P166" s="32"/>
      <c r="R166" s="26"/>
      <c r="S166" s="26"/>
    </row>
    <row r="167" spans="2:19" ht="13.5" customHeight="1" thickBot="1">
      <c r="B167" s="8" t="s">
        <v>101</v>
      </c>
      <c r="C167" s="19" t="s">
        <v>61</v>
      </c>
      <c r="D167" s="19">
        <v>1.02</v>
      </c>
      <c r="E167" s="19">
        <v>1.51</v>
      </c>
      <c r="F167" s="19" t="s">
        <v>3</v>
      </c>
      <c r="G167" s="19" t="s">
        <v>2</v>
      </c>
      <c r="H167" s="19" t="s">
        <v>16</v>
      </c>
      <c r="I167" s="25">
        <v>0.6940000000000001</v>
      </c>
      <c r="J167" s="25">
        <v>0.71</v>
      </c>
      <c r="K167" s="19" t="s">
        <v>8</v>
      </c>
      <c r="L167" s="19" t="s">
        <v>8</v>
      </c>
      <c r="M167" s="20" t="s">
        <v>8</v>
      </c>
      <c r="N167" s="23">
        <v>8611</v>
      </c>
      <c r="O167" s="19"/>
      <c r="P167" s="32"/>
      <c r="R167" s="26"/>
      <c r="S167" s="26"/>
    </row>
    <row r="168" spans="2:19" ht="13.5" customHeight="1" thickBot="1">
      <c r="B168" s="8" t="s">
        <v>101</v>
      </c>
      <c r="C168" s="19" t="s">
        <v>59</v>
      </c>
      <c r="D168" s="19">
        <v>1.03</v>
      </c>
      <c r="E168" s="19">
        <v>1.51</v>
      </c>
      <c r="F168" s="19" t="s">
        <v>3</v>
      </c>
      <c r="G168" s="19" t="s">
        <v>7</v>
      </c>
      <c r="H168" s="19" t="s">
        <v>16</v>
      </c>
      <c r="I168" s="25">
        <v>0.693</v>
      </c>
      <c r="J168" s="25">
        <v>0.56</v>
      </c>
      <c r="K168" s="19" t="s">
        <v>8</v>
      </c>
      <c r="L168" s="19" t="s">
        <v>8</v>
      </c>
      <c r="M168" s="20" t="s">
        <v>3</v>
      </c>
      <c r="N168" s="23">
        <v>8627</v>
      </c>
      <c r="O168" s="19"/>
      <c r="P168" s="32"/>
      <c r="R168" s="26"/>
      <c r="S168" s="26"/>
    </row>
    <row r="169" spans="2:19" ht="13.5" customHeight="1" thickBot="1">
      <c r="B169" s="8" t="s">
        <v>101</v>
      </c>
      <c r="C169" s="19" t="s">
        <v>61</v>
      </c>
      <c r="D169" s="19">
        <v>1</v>
      </c>
      <c r="E169" s="19">
        <v>1.51</v>
      </c>
      <c r="F169" s="19" t="s">
        <v>1</v>
      </c>
      <c r="G169" s="19" t="s">
        <v>2</v>
      </c>
      <c r="H169" s="19" t="s">
        <v>16</v>
      </c>
      <c r="I169" s="25">
        <v>0.6809999999999999</v>
      </c>
      <c r="J169" s="25">
        <v>0.62</v>
      </c>
      <c r="K169" s="19" t="s">
        <v>11</v>
      </c>
      <c r="L169" s="19" t="s">
        <v>8</v>
      </c>
      <c r="M169" s="20" t="s">
        <v>8</v>
      </c>
      <c r="N169" s="23">
        <v>8675</v>
      </c>
      <c r="O169" s="19"/>
      <c r="P169" s="32"/>
      <c r="R169" s="26"/>
      <c r="S169" s="26"/>
    </row>
    <row r="170" spans="2:19" ht="13.5" customHeight="1" thickBot="1">
      <c r="B170" s="8" t="s">
        <v>101</v>
      </c>
      <c r="C170" s="19" t="s">
        <v>61</v>
      </c>
      <c r="D170" s="19">
        <v>1.05</v>
      </c>
      <c r="E170" s="19">
        <v>1.5</v>
      </c>
      <c r="F170" s="19" t="s">
        <v>1</v>
      </c>
      <c r="G170" s="19" t="s">
        <v>10</v>
      </c>
      <c r="H170" s="19" t="s">
        <v>16</v>
      </c>
      <c r="I170" s="25">
        <v>0.708</v>
      </c>
      <c r="J170" s="25">
        <v>0.59</v>
      </c>
      <c r="K170" s="19" t="s">
        <v>8</v>
      </c>
      <c r="L170" s="19" t="s">
        <v>3</v>
      </c>
      <c r="M170" s="20" t="s">
        <v>3</v>
      </c>
      <c r="N170" s="23">
        <v>8708</v>
      </c>
      <c r="O170" s="19"/>
      <c r="P170" s="32"/>
      <c r="Q170">
        <f aca="true" t="shared" si="0" ref="Q170:Q201">I155/100</f>
        <v>0.00685</v>
      </c>
      <c r="R170">
        <f aca="true" t="shared" si="1" ref="R170:R201">J155/100</f>
        <v>0.005600000000000001</v>
      </c>
      <c r="S170" s="26"/>
    </row>
    <row r="171" spans="2:19" ht="13.5" customHeight="1" thickBot="1">
      <c r="B171" s="8" t="s">
        <v>101</v>
      </c>
      <c r="C171" s="19" t="s">
        <v>61</v>
      </c>
      <c r="D171" s="19">
        <v>1.04</v>
      </c>
      <c r="E171" s="19">
        <v>1.5</v>
      </c>
      <c r="F171" s="19" t="s">
        <v>3</v>
      </c>
      <c r="G171" s="19" t="s">
        <v>2</v>
      </c>
      <c r="H171" s="19" t="s">
        <v>16</v>
      </c>
      <c r="I171" s="25">
        <v>0.7440000000000001</v>
      </c>
      <c r="J171" s="25">
        <v>0.58</v>
      </c>
      <c r="K171" s="19" t="s">
        <v>8</v>
      </c>
      <c r="L171" s="19" t="s">
        <v>3</v>
      </c>
      <c r="M171" s="20" t="s">
        <v>3</v>
      </c>
      <c r="N171" s="23">
        <v>8713</v>
      </c>
      <c r="O171" s="19"/>
      <c r="P171" s="32"/>
      <c r="Q171">
        <f t="shared" si="0"/>
        <v>0.006729999999999999</v>
      </c>
      <c r="R171">
        <f t="shared" si="1"/>
        <v>0.005600000000000001</v>
      </c>
      <c r="S171" s="26"/>
    </row>
    <row r="172" spans="2:19" ht="13.5" customHeight="1" thickBot="1">
      <c r="B172" s="8" t="s">
        <v>101</v>
      </c>
      <c r="C172" s="19" t="s">
        <v>61</v>
      </c>
      <c r="D172" s="19">
        <v>1</v>
      </c>
      <c r="E172" s="19">
        <v>1.5</v>
      </c>
      <c r="F172" s="19" t="s">
        <v>6</v>
      </c>
      <c r="G172" s="19" t="s">
        <v>4</v>
      </c>
      <c r="H172" s="19" t="s">
        <v>16</v>
      </c>
      <c r="I172" s="25">
        <v>0.6990000000000001</v>
      </c>
      <c r="J172" s="25">
        <v>0.65</v>
      </c>
      <c r="K172" s="19" t="s">
        <v>8</v>
      </c>
      <c r="L172" s="19" t="s">
        <v>3</v>
      </c>
      <c r="M172" s="20" t="s">
        <v>8</v>
      </c>
      <c r="N172" s="23">
        <v>8927</v>
      </c>
      <c r="O172" s="19"/>
      <c r="P172" s="32"/>
      <c r="Q172">
        <f t="shared" si="0"/>
        <v>0.00722</v>
      </c>
      <c r="R172">
        <f t="shared" si="1"/>
        <v>0.0066</v>
      </c>
      <c r="S172" s="26"/>
    </row>
    <row r="173" spans="2:19" ht="13.5" customHeight="1" thickBot="1">
      <c r="B173" s="8" t="s">
        <v>101</v>
      </c>
      <c r="C173" s="19" t="s">
        <v>59</v>
      </c>
      <c r="D173" s="19">
        <v>1.01</v>
      </c>
      <c r="E173" s="19">
        <v>1.5</v>
      </c>
      <c r="F173" s="19" t="s">
        <v>6</v>
      </c>
      <c r="G173" s="19" t="s">
        <v>10</v>
      </c>
      <c r="H173" s="19" t="s">
        <v>16</v>
      </c>
      <c r="I173" s="25">
        <v>0.7140000000000001</v>
      </c>
      <c r="J173" s="25">
        <v>0.57</v>
      </c>
      <c r="K173" s="19" t="s">
        <v>8</v>
      </c>
      <c r="L173" s="19" t="s">
        <v>8</v>
      </c>
      <c r="M173" s="20" t="s">
        <v>3</v>
      </c>
      <c r="N173" s="23">
        <v>9067</v>
      </c>
      <c r="O173" s="19"/>
      <c r="P173" s="32"/>
      <c r="Q173">
        <f t="shared" si="0"/>
        <v>0.0074199999999999995</v>
      </c>
      <c r="R173">
        <f t="shared" si="1"/>
        <v>0.0060999999999999995</v>
      </c>
      <c r="S173" s="26"/>
    </row>
    <row r="174" spans="2:19" ht="13.5" customHeight="1" thickBot="1">
      <c r="B174" s="8" t="s">
        <v>101</v>
      </c>
      <c r="C174" s="19" t="s">
        <v>61</v>
      </c>
      <c r="D174" s="19">
        <v>1.03</v>
      </c>
      <c r="E174" s="19">
        <v>1.54</v>
      </c>
      <c r="F174" s="19" t="s">
        <v>1</v>
      </c>
      <c r="G174" s="19" t="s">
        <v>10</v>
      </c>
      <c r="H174" s="19" t="s">
        <v>16</v>
      </c>
      <c r="I174" s="25">
        <v>0.627</v>
      </c>
      <c r="J174" s="25">
        <v>0.67</v>
      </c>
      <c r="K174" s="19" t="s">
        <v>3</v>
      </c>
      <c r="L174" s="19" t="s">
        <v>3</v>
      </c>
      <c r="M174" s="20" t="s">
        <v>8</v>
      </c>
      <c r="N174" s="23">
        <v>9072</v>
      </c>
      <c r="O174" s="19"/>
      <c r="P174" s="32"/>
      <c r="Q174">
        <f t="shared" si="0"/>
        <v>0.00688</v>
      </c>
      <c r="R174">
        <f t="shared" si="1"/>
        <v>0.0063</v>
      </c>
      <c r="S174" s="26"/>
    </row>
    <row r="175" spans="2:19" ht="13.5" customHeight="1" thickBot="1">
      <c r="B175" s="8" t="s">
        <v>101</v>
      </c>
      <c r="C175" s="19" t="s">
        <v>61</v>
      </c>
      <c r="D175" s="19">
        <v>1.02</v>
      </c>
      <c r="E175" s="19">
        <v>1.52</v>
      </c>
      <c r="F175" s="19" t="s">
        <v>1</v>
      </c>
      <c r="G175" s="19" t="s">
        <v>10</v>
      </c>
      <c r="H175" s="19" t="s">
        <v>16</v>
      </c>
      <c r="I175" s="25">
        <v>0.652</v>
      </c>
      <c r="J175" s="25">
        <v>0.67</v>
      </c>
      <c r="K175" s="19" t="s">
        <v>8</v>
      </c>
      <c r="L175" s="19" t="s">
        <v>8</v>
      </c>
      <c r="M175" s="20" t="s">
        <v>8</v>
      </c>
      <c r="N175" s="23">
        <v>9112</v>
      </c>
      <c r="O175" s="19"/>
      <c r="P175" s="32"/>
      <c r="Q175">
        <f t="shared" si="0"/>
        <v>0.005809999999999999</v>
      </c>
      <c r="R175">
        <f t="shared" si="1"/>
        <v>0.0067</v>
      </c>
      <c r="S175" s="26"/>
    </row>
    <row r="176" spans="2:19" ht="13.5" customHeight="1" thickBot="1">
      <c r="B176" s="8" t="s">
        <v>101</v>
      </c>
      <c r="C176" s="19" t="s">
        <v>61</v>
      </c>
      <c r="D176" s="19">
        <v>1.02</v>
      </c>
      <c r="E176" s="19">
        <v>1.5</v>
      </c>
      <c r="F176" s="19" t="s">
        <v>1</v>
      </c>
      <c r="G176" s="19" t="s">
        <v>10</v>
      </c>
      <c r="H176" s="19" t="s">
        <v>16</v>
      </c>
      <c r="I176" s="25">
        <v>0.71</v>
      </c>
      <c r="J176" s="25">
        <v>0.68</v>
      </c>
      <c r="K176" s="19" t="s">
        <v>8</v>
      </c>
      <c r="L176" s="19" t="s">
        <v>8</v>
      </c>
      <c r="M176" s="20" t="s">
        <v>3</v>
      </c>
      <c r="N176" s="23">
        <v>9116</v>
      </c>
      <c r="O176" s="19"/>
      <c r="P176" s="32"/>
      <c r="Q176">
        <f t="shared" si="0"/>
        <v>0.0069299999999999995</v>
      </c>
      <c r="R176">
        <f t="shared" si="1"/>
        <v>0.0063</v>
      </c>
      <c r="S176" s="26"/>
    </row>
    <row r="177" spans="2:19" ht="13.5" customHeight="1" thickBot="1">
      <c r="B177" s="8" t="s">
        <v>101</v>
      </c>
      <c r="C177" s="19" t="s">
        <v>61</v>
      </c>
      <c r="D177" s="19">
        <v>1</v>
      </c>
      <c r="E177" s="19">
        <v>1.52</v>
      </c>
      <c r="F177" s="19" t="s">
        <v>3</v>
      </c>
      <c r="G177" s="19" t="s">
        <v>2</v>
      </c>
      <c r="H177" s="19" t="s">
        <v>16</v>
      </c>
      <c r="I177" s="25">
        <v>0.7</v>
      </c>
      <c r="J177" s="25">
        <v>0.57</v>
      </c>
      <c r="K177" s="19" t="s">
        <v>3</v>
      </c>
      <c r="L177" s="19" t="s">
        <v>8</v>
      </c>
      <c r="M177" s="20" t="s">
        <v>3</v>
      </c>
      <c r="N177" s="23">
        <v>9203</v>
      </c>
      <c r="O177" s="19"/>
      <c r="P177" s="32"/>
      <c r="Q177">
        <f t="shared" si="0"/>
        <v>0.00705</v>
      </c>
      <c r="R177">
        <f t="shared" si="1"/>
        <v>0.0069</v>
      </c>
      <c r="S177" s="26"/>
    </row>
    <row r="178" spans="2:19" ht="13.5" customHeight="1" thickBot="1">
      <c r="B178" s="8" t="s">
        <v>101</v>
      </c>
      <c r="C178" s="19" t="s">
        <v>61</v>
      </c>
      <c r="D178" s="19">
        <v>1</v>
      </c>
      <c r="E178" s="19">
        <v>1.59</v>
      </c>
      <c r="F178" s="19" t="s">
        <v>1</v>
      </c>
      <c r="G178" s="19" t="s">
        <v>10</v>
      </c>
      <c r="H178" s="19" t="s">
        <v>16</v>
      </c>
      <c r="I178" s="25">
        <v>0.6</v>
      </c>
      <c r="J178" s="25">
        <v>0.56</v>
      </c>
      <c r="K178" s="19" t="s">
        <v>8</v>
      </c>
      <c r="L178" s="19" t="s">
        <v>8</v>
      </c>
      <c r="M178" s="20" t="s">
        <v>8</v>
      </c>
      <c r="N178" s="23">
        <v>9214</v>
      </c>
      <c r="O178" s="19"/>
      <c r="P178" s="32"/>
      <c r="Q178">
        <f t="shared" si="0"/>
        <v>0.00662</v>
      </c>
      <c r="R178">
        <f t="shared" si="1"/>
        <v>0.005699999999999999</v>
      </c>
      <c r="S178" s="26"/>
    </row>
    <row r="179" spans="2:19" ht="13.5" customHeight="1" thickBot="1">
      <c r="B179" s="8" t="s">
        <v>101</v>
      </c>
      <c r="C179" s="19" t="s">
        <v>58</v>
      </c>
      <c r="D179" s="19">
        <v>1.02</v>
      </c>
      <c r="E179" s="19">
        <v>1.7</v>
      </c>
      <c r="F179" s="19" t="s">
        <v>3</v>
      </c>
      <c r="G179" s="19" t="s">
        <v>2</v>
      </c>
      <c r="H179" s="19" t="s">
        <v>16</v>
      </c>
      <c r="I179" s="25">
        <v>0.6459999999999999</v>
      </c>
      <c r="J179" s="25">
        <v>0.74</v>
      </c>
      <c r="K179" s="19" t="s">
        <v>3</v>
      </c>
      <c r="L179" s="19" t="s">
        <v>3</v>
      </c>
      <c r="M179" s="20" t="s">
        <v>3</v>
      </c>
      <c r="N179" s="23">
        <v>9378</v>
      </c>
      <c r="O179" s="19"/>
      <c r="P179" s="32"/>
      <c r="Q179">
        <f t="shared" si="0"/>
        <v>0.006959999999999999</v>
      </c>
      <c r="R179">
        <f t="shared" si="1"/>
        <v>0.005699999999999999</v>
      </c>
      <c r="S179" s="26"/>
    </row>
    <row r="180" spans="2:19" ht="13.5" customHeight="1" thickBot="1">
      <c r="B180" s="8" t="s">
        <v>101</v>
      </c>
      <c r="C180" s="19" t="s">
        <v>58</v>
      </c>
      <c r="D180" s="19">
        <v>1.03</v>
      </c>
      <c r="E180" s="19">
        <v>1.6</v>
      </c>
      <c r="F180" s="19" t="s">
        <v>1</v>
      </c>
      <c r="G180" s="19" t="s">
        <v>10</v>
      </c>
      <c r="H180" s="19" t="s">
        <v>16</v>
      </c>
      <c r="I180" s="25">
        <v>0.6859999999999999</v>
      </c>
      <c r="J180" s="25">
        <v>0.55</v>
      </c>
      <c r="K180" s="19" t="s">
        <v>11</v>
      </c>
      <c r="L180" s="19" t="s">
        <v>3</v>
      </c>
      <c r="M180" s="20" t="s">
        <v>3</v>
      </c>
      <c r="N180" s="23">
        <v>9421</v>
      </c>
      <c r="O180" s="19"/>
      <c r="P180" s="32"/>
      <c r="Q180">
        <f t="shared" si="0"/>
        <v>0.00689</v>
      </c>
      <c r="R180">
        <f t="shared" si="1"/>
        <v>0.0064</v>
      </c>
      <c r="S180" s="26"/>
    </row>
    <row r="181" spans="2:19" ht="13.5" customHeight="1" thickBot="1">
      <c r="B181" s="8" t="s">
        <v>101</v>
      </c>
      <c r="C181" s="19" t="s">
        <v>61</v>
      </c>
      <c r="D181" s="19">
        <v>1.04</v>
      </c>
      <c r="E181" s="19">
        <v>1.55</v>
      </c>
      <c r="F181" s="19" t="s">
        <v>3</v>
      </c>
      <c r="G181" s="19" t="s">
        <v>2</v>
      </c>
      <c r="H181" s="19" t="s">
        <v>16</v>
      </c>
      <c r="I181" s="25">
        <v>0.675</v>
      </c>
      <c r="J181" s="25">
        <v>0.66</v>
      </c>
      <c r="K181" s="19" t="s">
        <v>11</v>
      </c>
      <c r="L181" s="19" t="s">
        <v>8</v>
      </c>
      <c r="M181" s="20" t="s">
        <v>8</v>
      </c>
      <c r="N181" s="23">
        <v>9483</v>
      </c>
      <c r="O181" s="19"/>
      <c r="P181" s="32"/>
      <c r="Q181">
        <f t="shared" si="0"/>
        <v>0.00695</v>
      </c>
      <c r="R181">
        <f t="shared" si="1"/>
        <v>0.0060999999999999995</v>
      </c>
      <c r="S181" s="26"/>
    </row>
    <row r="182" spans="2:19" ht="13.5" customHeight="1" thickBot="1">
      <c r="B182" s="8" t="s">
        <v>101</v>
      </c>
      <c r="C182" s="19" t="s">
        <v>61</v>
      </c>
      <c r="D182" s="19">
        <v>1.03</v>
      </c>
      <c r="E182" s="19">
        <v>1.53</v>
      </c>
      <c r="F182" s="19" t="s">
        <v>3</v>
      </c>
      <c r="G182" s="19" t="s">
        <v>2</v>
      </c>
      <c r="H182" s="19" t="s">
        <v>16</v>
      </c>
      <c r="I182" s="25">
        <v>0.6779999999999999</v>
      </c>
      <c r="J182" s="25">
        <v>0.62</v>
      </c>
      <c r="K182" s="19" t="s">
        <v>11</v>
      </c>
      <c r="L182" s="19" t="s">
        <v>8</v>
      </c>
      <c r="M182" s="20" t="s">
        <v>8</v>
      </c>
      <c r="N182" s="23">
        <v>9494</v>
      </c>
      <c r="O182" s="19"/>
      <c r="P182" s="32"/>
      <c r="Q182">
        <f t="shared" si="0"/>
        <v>0.006940000000000001</v>
      </c>
      <c r="R182">
        <f t="shared" si="1"/>
        <v>0.0070999999999999995</v>
      </c>
      <c r="S182" s="26"/>
    </row>
    <row r="183" spans="2:19" ht="13.5" customHeight="1" thickBot="1">
      <c r="B183" s="8" t="s">
        <v>101</v>
      </c>
      <c r="C183" s="19" t="s">
        <v>61</v>
      </c>
      <c r="D183" s="19">
        <v>1.02</v>
      </c>
      <c r="E183" s="19">
        <v>1.53</v>
      </c>
      <c r="F183" s="19" t="s">
        <v>1</v>
      </c>
      <c r="G183" s="19" t="s">
        <v>10</v>
      </c>
      <c r="H183" s="19" t="s">
        <v>16</v>
      </c>
      <c r="I183" s="25">
        <v>0.6709999999999999</v>
      </c>
      <c r="J183" s="25">
        <v>0.64</v>
      </c>
      <c r="K183" s="19" t="s">
        <v>8</v>
      </c>
      <c r="L183" s="19" t="s">
        <v>3</v>
      </c>
      <c r="M183" s="20" t="s">
        <v>8</v>
      </c>
      <c r="N183" s="23">
        <v>9535</v>
      </c>
      <c r="O183" s="19"/>
      <c r="P183" s="32"/>
      <c r="Q183">
        <f t="shared" si="0"/>
        <v>0.0069299999999999995</v>
      </c>
      <c r="R183">
        <f t="shared" si="1"/>
        <v>0.005600000000000001</v>
      </c>
      <c r="S183" s="26"/>
    </row>
    <row r="184" spans="2:19" ht="13.5" customHeight="1" thickBot="1">
      <c r="B184" s="8" t="s">
        <v>101</v>
      </c>
      <c r="C184" s="19" t="s">
        <v>61</v>
      </c>
      <c r="D184" s="19">
        <v>1</v>
      </c>
      <c r="E184" s="19">
        <v>1.6</v>
      </c>
      <c r="F184" s="19" t="s">
        <v>3</v>
      </c>
      <c r="G184" s="19" t="s">
        <v>2</v>
      </c>
      <c r="H184" s="19" t="s">
        <v>16</v>
      </c>
      <c r="I184" s="25">
        <v>0.6990000000000001</v>
      </c>
      <c r="J184" s="25">
        <v>0.55</v>
      </c>
      <c r="K184" s="19" t="s">
        <v>8</v>
      </c>
      <c r="L184" s="19" t="s">
        <v>8</v>
      </c>
      <c r="M184" s="20" t="s">
        <v>3</v>
      </c>
      <c r="N184" s="23">
        <v>9672</v>
      </c>
      <c r="O184" s="19"/>
      <c r="P184" s="32"/>
      <c r="Q184">
        <f t="shared" si="0"/>
        <v>0.006809999999999999</v>
      </c>
      <c r="R184">
        <f t="shared" si="1"/>
        <v>0.0062</v>
      </c>
      <c r="S184" s="26"/>
    </row>
    <row r="185" spans="2:19" ht="13.5" customHeight="1" thickBot="1">
      <c r="B185" s="8" t="s">
        <v>101</v>
      </c>
      <c r="C185" s="19" t="s">
        <v>65</v>
      </c>
      <c r="D185" s="19">
        <v>1.02</v>
      </c>
      <c r="E185" s="19">
        <v>1.5</v>
      </c>
      <c r="F185" s="19" t="s">
        <v>3</v>
      </c>
      <c r="G185" s="19" t="s">
        <v>7</v>
      </c>
      <c r="H185" s="19" t="s">
        <v>16</v>
      </c>
      <c r="I185" s="25">
        <v>0.733</v>
      </c>
      <c r="J185" s="25">
        <v>0.56</v>
      </c>
      <c r="K185" s="19" t="s">
        <v>3</v>
      </c>
      <c r="L185" s="19" t="s">
        <v>8</v>
      </c>
      <c r="M185" s="20" t="s">
        <v>3</v>
      </c>
      <c r="N185" s="23">
        <v>9677</v>
      </c>
      <c r="O185" s="19"/>
      <c r="P185" s="32"/>
      <c r="Q185">
        <f t="shared" si="0"/>
        <v>0.0070799999999999995</v>
      </c>
      <c r="R185">
        <f t="shared" si="1"/>
        <v>0.0059</v>
      </c>
      <c r="S185" s="26"/>
    </row>
    <row r="186" spans="2:19" ht="13.5" customHeight="1" thickBot="1">
      <c r="B186" s="8" t="s">
        <v>101</v>
      </c>
      <c r="C186" s="19" t="s">
        <v>61</v>
      </c>
      <c r="D186" s="19">
        <v>1.02</v>
      </c>
      <c r="E186" s="19">
        <v>1.52</v>
      </c>
      <c r="F186" s="19" t="s">
        <v>6</v>
      </c>
      <c r="G186" s="19" t="s">
        <v>2</v>
      </c>
      <c r="H186" s="19" t="s">
        <v>16</v>
      </c>
      <c r="I186" s="25">
        <v>0.746</v>
      </c>
      <c r="J186" s="25">
        <v>0.56</v>
      </c>
      <c r="K186" s="19" t="s">
        <v>11</v>
      </c>
      <c r="L186" s="19" t="s">
        <v>3</v>
      </c>
      <c r="M186" s="20" t="s">
        <v>3</v>
      </c>
      <c r="N186" s="23">
        <v>9680</v>
      </c>
      <c r="O186" s="19"/>
      <c r="P186" s="32"/>
      <c r="Q186">
        <f t="shared" si="0"/>
        <v>0.007440000000000001</v>
      </c>
      <c r="R186">
        <f t="shared" si="1"/>
        <v>0.0058</v>
      </c>
      <c r="S186" s="26"/>
    </row>
    <row r="187" spans="2:19" ht="13.5" customHeight="1" thickBot="1">
      <c r="B187" s="8" t="s">
        <v>101</v>
      </c>
      <c r="C187" s="19" t="s">
        <v>61</v>
      </c>
      <c r="D187" s="19">
        <v>1.05</v>
      </c>
      <c r="E187" s="19">
        <v>1.51</v>
      </c>
      <c r="F187" s="19" t="s">
        <v>3</v>
      </c>
      <c r="G187" s="19" t="s">
        <v>7</v>
      </c>
      <c r="H187" s="19" t="s">
        <v>16</v>
      </c>
      <c r="I187" s="25">
        <v>0.6629999999999999</v>
      </c>
      <c r="J187" s="25">
        <v>0.71</v>
      </c>
      <c r="K187" s="19" t="s">
        <v>8</v>
      </c>
      <c r="L187" s="19" t="s">
        <v>3</v>
      </c>
      <c r="M187" s="20" t="s">
        <v>8</v>
      </c>
      <c r="N187" s="23">
        <v>9722</v>
      </c>
      <c r="O187" s="19"/>
      <c r="P187" s="32"/>
      <c r="Q187">
        <f t="shared" si="0"/>
        <v>0.0069900000000000006</v>
      </c>
      <c r="R187">
        <f t="shared" si="1"/>
        <v>0.006500000000000001</v>
      </c>
      <c r="S187" s="26"/>
    </row>
    <row r="188" spans="2:19" ht="13.5" customHeight="1" thickBot="1">
      <c r="B188" s="8" t="s">
        <v>101</v>
      </c>
      <c r="C188" s="19" t="s">
        <v>61</v>
      </c>
      <c r="D188" s="19">
        <v>1.03</v>
      </c>
      <c r="E188" s="19">
        <v>1.53</v>
      </c>
      <c r="F188" s="19" t="s">
        <v>6</v>
      </c>
      <c r="G188" s="19" t="s">
        <v>2</v>
      </c>
      <c r="H188" s="19" t="s">
        <v>16</v>
      </c>
      <c r="I188" s="25">
        <v>0.687</v>
      </c>
      <c r="J188" s="25">
        <v>0.66</v>
      </c>
      <c r="K188" s="19" t="s">
        <v>11</v>
      </c>
      <c r="L188" s="19" t="s">
        <v>8</v>
      </c>
      <c r="M188" s="20" t="s">
        <v>8</v>
      </c>
      <c r="N188" s="23">
        <v>9724</v>
      </c>
      <c r="O188" s="19"/>
      <c r="P188" s="32"/>
      <c r="Q188">
        <f t="shared" si="0"/>
        <v>0.0071400000000000005</v>
      </c>
      <c r="R188">
        <f t="shared" si="1"/>
        <v>0.005699999999999999</v>
      </c>
      <c r="S188" s="26"/>
    </row>
    <row r="189" spans="2:19" ht="13.5" customHeight="1" thickBot="1">
      <c r="B189" s="8" t="s">
        <v>101</v>
      </c>
      <c r="C189" s="19" t="s">
        <v>61</v>
      </c>
      <c r="D189" s="19">
        <v>1.01</v>
      </c>
      <c r="E189" s="19">
        <v>1.69</v>
      </c>
      <c r="F189" s="19" t="s">
        <v>1</v>
      </c>
      <c r="G189" s="19" t="s">
        <v>10</v>
      </c>
      <c r="H189" s="19" t="s">
        <v>16</v>
      </c>
      <c r="I189" s="25">
        <v>0.6809999999999999</v>
      </c>
      <c r="J189" s="25">
        <v>0.57</v>
      </c>
      <c r="K189" s="19" t="s">
        <v>3</v>
      </c>
      <c r="L189" s="19" t="s">
        <v>8</v>
      </c>
      <c r="M189" s="20" t="s">
        <v>8</v>
      </c>
      <c r="N189" s="23">
        <v>9775</v>
      </c>
      <c r="O189" s="19"/>
      <c r="P189" s="32"/>
      <c r="Q189">
        <f t="shared" si="0"/>
        <v>0.00627</v>
      </c>
      <c r="R189">
        <f t="shared" si="1"/>
        <v>0.0067</v>
      </c>
      <c r="S189" s="26"/>
    </row>
    <row r="190" spans="2:19" ht="13.5" customHeight="1" thickBot="1">
      <c r="B190" s="8" t="s">
        <v>101</v>
      </c>
      <c r="C190" s="19" t="s">
        <v>61</v>
      </c>
      <c r="D190" s="19">
        <v>1.03</v>
      </c>
      <c r="E190" s="19">
        <v>1.7</v>
      </c>
      <c r="F190" s="19" t="s">
        <v>1</v>
      </c>
      <c r="G190" s="19" t="s">
        <v>2</v>
      </c>
      <c r="H190" s="19" t="s">
        <v>16</v>
      </c>
      <c r="I190" s="25">
        <v>0.688</v>
      </c>
      <c r="J190" s="25">
        <v>0.64</v>
      </c>
      <c r="K190" s="19" t="s">
        <v>8</v>
      </c>
      <c r="L190" s="19" t="s">
        <v>8</v>
      </c>
      <c r="M190" s="20" t="s">
        <v>8</v>
      </c>
      <c r="N190" s="23">
        <v>9799</v>
      </c>
      <c r="O190" s="19"/>
      <c r="P190" s="32"/>
      <c r="Q190">
        <f t="shared" si="0"/>
        <v>0.006520000000000001</v>
      </c>
      <c r="R190">
        <f t="shared" si="1"/>
        <v>0.0067</v>
      </c>
      <c r="S190" s="26"/>
    </row>
    <row r="191" spans="2:19" ht="13.5" customHeight="1" thickBot="1">
      <c r="B191" s="8" t="s">
        <v>101</v>
      </c>
      <c r="C191" s="19" t="s">
        <v>61</v>
      </c>
      <c r="D191" s="19">
        <v>1.03</v>
      </c>
      <c r="E191" s="19">
        <v>1.5</v>
      </c>
      <c r="F191" s="19" t="s">
        <v>6</v>
      </c>
      <c r="G191" s="19" t="s">
        <v>2</v>
      </c>
      <c r="H191" s="19" t="s">
        <v>16</v>
      </c>
      <c r="I191" s="25">
        <v>0.643</v>
      </c>
      <c r="J191" s="25">
        <v>0.63</v>
      </c>
      <c r="K191" s="19" t="s">
        <v>11</v>
      </c>
      <c r="L191" s="19" t="s">
        <v>8</v>
      </c>
      <c r="M191" s="20" t="s">
        <v>8</v>
      </c>
      <c r="N191" s="23">
        <v>9803</v>
      </c>
      <c r="O191" s="19"/>
      <c r="P191" s="32"/>
      <c r="Q191">
        <f t="shared" si="0"/>
        <v>0.0070999999999999995</v>
      </c>
      <c r="R191">
        <f t="shared" si="1"/>
        <v>0.0068000000000000005</v>
      </c>
      <c r="S191" s="26"/>
    </row>
    <row r="192" spans="2:19" ht="13.5" customHeight="1" thickBot="1">
      <c r="B192" s="8" t="s">
        <v>101</v>
      </c>
      <c r="C192" s="19" t="s">
        <v>61</v>
      </c>
      <c r="D192" s="19">
        <v>1.02</v>
      </c>
      <c r="E192" s="19">
        <v>1.5</v>
      </c>
      <c r="F192" s="19" t="s">
        <v>6</v>
      </c>
      <c r="G192" s="19" t="s">
        <v>2</v>
      </c>
      <c r="H192" s="19" t="s">
        <v>16</v>
      </c>
      <c r="I192" s="25">
        <v>0.6609999999999999</v>
      </c>
      <c r="J192" s="25">
        <v>0.75</v>
      </c>
      <c r="K192" s="19" t="s">
        <v>8</v>
      </c>
      <c r="L192" s="19" t="s">
        <v>8</v>
      </c>
      <c r="M192" s="20" t="s">
        <v>3</v>
      </c>
      <c r="N192" s="23">
        <v>9828</v>
      </c>
      <c r="O192" s="19"/>
      <c r="P192" s="32"/>
      <c r="Q192">
        <f t="shared" si="0"/>
        <v>0.006999999999999999</v>
      </c>
      <c r="R192">
        <f t="shared" si="1"/>
        <v>0.005699999999999999</v>
      </c>
      <c r="S192" s="26"/>
    </row>
    <row r="193" spans="2:19" ht="13.5" customHeight="1" thickBot="1">
      <c r="B193" s="8" t="s">
        <v>101</v>
      </c>
      <c r="C193" s="19" t="s">
        <v>58</v>
      </c>
      <c r="D193" s="19">
        <v>1</v>
      </c>
      <c r="E193" s="19">
        <v>1.64</v>
      </c>
      <c r="F193" s="19" t="s">
        <v>6</v>
      </c>
      <c r="G193" s="19" t="s">
        <v>2</v>
      </c>
      <c r="H193" s="19" t="s">
        <v>16</v>
      </c>
      <c r="I193" s="25">
        <v>0.7490000000000001</v>
      </c>
      <c r="J193" s="25">
        <v>0.68</v>
      </c>
      <c r="K193" s="19" t="s">
        <v>8</v>
      </c>
      <c r="L193" s="19" t="s">
        <v>8</v>
      </c>
      <c r="M193" s="20" t="s">
        <v>3</v>
      </c>
      <c r="N193" s="23">
        <v>9899</v>
      </c>
      <c r="O193" s="19"/>
      <c r="P193" s="32"/>
      <c r="Q193">
        <f t="shared" si="0"/>
        <v>0.006</v>
      </c>
      <c r="R193">
        <f t="shared" si="1"/>
        <v>0.005600000000000001</v>
      </c>
      <c r="S193" s="26"/>
    </row>
    <row r="194" spans="2:19" ht="13.5" customHeight="1" thickBot="1">
      <c r="B194" s="8" t="s">
        <v>101</v>
      </c>
      <c r="C194" s="14" t="s">
        <v>58</v>
      </c>
      <c r="D194" s="14">
        <v>1</v>
      </c>
      <c r="E194" s="14">
        <v>1.52</v>
      </c>
      <c r="F194" s="14" t="s">
        <v>1</v>
      </c>
      <c r="G194" s="14" t="s">
        <v>14</v>
      </c>
      <c r="H194" s="14" t="s">
        <v>16</v>
      </c>
      <c r="I194" s="30">
        <v>0.6859999999999999</v>
      </c>
      <c r="J194" s="30">
        <v>0.58</v>
      </c>
      <c r="K194" s="14" t="s">
        <v>11</v>
      </c>
      <c r="L194" s="14" t="s">
        <v>8</v>
      </c>
      <c r="M194" s="15" t="s">
        <v>8</v>
      </c>
      <c r="N194" s="18">
        <v>8463</v>
      </c>
      <c r="O194" s="14"/>
      <c r="P194" s="32"/>
      <c r="Q194">
        <f t="shared" si="0"/>
        <v>0.006459999999999999</v>
      </c>
      <c r="R194">
        <f t="shared" si="1"/>
        <v>0.0074</v>
      </c>
      <c r="S194" s="26"/>
    </row>
    <row r="195" spans="2:19" ht="13.5" customHeight="1" thickBot="1">
      <c r="B195" s="8" t="s">
        <v>101</v>
      </c>
      <c r="C195" s="19" t="s">
        <v>61</v>
      </c>
      <c r="D195" s="19">
        <v>1.01</v>
      </c>
      <c r="E195" s="19">
        <v>1.5</v>
      </c>
      <c r="F195" s="19" t="s">
        <v>1</v>
      </c>
      <c r="G195" s="19" t="s">
        <v>14</v>
      </c>
      <c r="H195" s="19" t="s">
        <v>16</v>
      </c>
      <c r="I195" s="25">
        <v>0.669</v>
      </c>
      <c r="J195" s="25">
        <v>0.6</v>
      </c>
      <c r="K195" s="19" t="s">
        <v>8</v>
      </c>
      <c r="L195" s="19" t="s">
        <v>3</v>
      </c>
      <c r="M195" s="20" t="s">
        <v>8</v>
      </c>
      <c r="N195" s="23">
        <v>8698</v>
      </c>
      <c r="O195" s="19"/>
      <c r="P195" s="32"/>
      <c r="Q195">
        <f t="shared" si="0"/>
        <v>0.00686</v>
      </c>
      <c r="R195">
        <f t="shared" si="1"/>
        <v>0.0055000000000000005</v>
      </c>
      <c r="S195" s="26"/>
    </row>
    <row r="196" spans="2:19" ht="13.5" customHeight="1" thickBot="1">
      <c r="B196" s="8" t="s">
        <v>101</v>
      </c>
      <c r="C196" s="19" t="s">
        <v>61</v>
      </c>
      <c r="D196" s="19">
        <v>1.01</v>
      </c>
      <c r="E196" s="19">
        <v>1.5</v>
      </c>
      <c r="F196" s="19" t="s">
        <v>1</v>
      </c>
      <c r="G196" s="19" t="s">
        <v>14</v>
      </c>
      <c r="H196" s="19" t="s">
        <v>16</v>
      </c>
      <c r="I196" s="25">
        <v>0.705</v>
      </c>
      <c r="J196" s="25">
        <v>0.64</v>
      </c>
      <c r="K196" s="19" t="s">
        <v>8</v>
      </c>
      <c r="L196" s="19" t="s">
        <v>3</v>
      </c>
      <c r="M196" s="20" t="s">
        <v>3</v>
      </c>
      <c r="N196" s="23">
        <v>8728</v>
      </c>
      <c r="O196" s="19"/>
      <c r="P196" s="32"/>
      <c r="Q196">
        <f t="shared" si="0"/>
        <v>0.006750000000000001</v>
      </c>
      <c r="R196">
        <f t="shared" si="1"/>
        <v>0.0066</v>
      </c>
      <c r="S196" s="26"/>
    </row>
    <row r="197" spans="2:19" ht="13.5" customHeight="1" thickBot="1">
      <c r="B197" s="8" t="s">
        <v>101</v>
      </c>
      <c r="C197" s="19" t="s">
        <v>65</v>
      </c>
      <c r="D197" s="19">
        <v>1.05</v>
      </c>
      <c r="E197" s="19">
        <v>1.51</v>
      </c>
      <c r="F197" s="19" t="s">
        <v>1</v>
      </c>
      <c r="G197" s="19" t="s">
        <v>14</v>
      </c>
      <c r="H197" s="19" t="s">
        <v>16</v>
      </c>
      <c r="I197" s="25">
        <v>0.675</v>
      </c>
      <c r="J197" s="25">
        <v>0.57</v>
      </c>
      <c r="K197" s="19" t="s">
        <v>3</v>
      </c>
      <c r="L197" s="19" t="s">
        <v>3</v>
      </c>
      <c r="M197" s="20" t="s">
        <v>8</v>
      </c>
      <c r="N197" s="23">
        <v>9145</v>
      </c>
      <c r="O197" s="19"/>
      <c r="P197" s="32"/>
      <c r="Q197">
        <f t="shared" si="0"/>
        <v>0.00678</v>
      </c>
      <c r="R197">
        <f t="shared" si="1"/>
        <v>0.0062</v>
      </c>
      <c r="S197" s="26"/>
    </row>
    <row r="198" spans="2:19" ht="13.5" customHeight="1" thickBot="1">
      <c r="B198" s="8" t="s">
        <v>101</v>
      </c>
      <c r="C198" s="19" t="s">
        <v>61</v>
      </c>
      <c r="D198" s="19">
        <v>1.01</v>
      </c>
      <c r="E198" s="19">
        <v>1.51</v>
      </c>
      <c r="F198" s="19" t="s">
        <v>1</v>
      </c>
      <c r="G198" s="19" t="s">
        <v>14</v>
      </c>
      <c r="H198" s="19" t="s">
        <v>16</v>
      </c>
      <c r="I198" s="25">
        <v>0.6920000000000001</v>
      </c>
      <c r="J198" s="25">
        <v>0.67</v>
      </c>
      <c r="K198" s="19" t="s">
        <v>8</v>
      </c>
      <c r="L198" s="19" t="s">
        <v>3</v>
      </c>
      <c r="M198" s="20" t="s">
        <v>8</v>
      </c>
      <c r="N198" s="23">
        <v>9246</v>
      </c>
      <c r="O198" s="19"/>
      <c r="P198" s="32"/>
      <c r="Q198">
        <f t="shared" si="0"/>
        <v>0.006709999999999999</v>
      </c>
      <c r="R198">
        <f t="shared" si="1"/>
        <v>0.0064</v>
      </c>
      <c r="S198" s="26"/>
    </row>
    <row r="199" spans="2:19" ht="13.5" customHeight="1" thickBot="1">
      <c r="B199" s="8" t="s">
        <v>101</v>
      </c>
      <c r="C199" s="19" t="s">
        <v>58</v>
      </c>
      <c r="D199" s="19">
        <v>1</v>
      </c>
      <c r="E199" s="19">
        <v>1.51</v>
      </c>
      <c r="F199" s="19" t="s">
        <v>1</v>
      </c>
      <c r="G199" s="19" t="s">
        <v>14</v>
      </c>
      <c r="H199" s="19" t="s">
        <v>16</v>
      </c>
      <c r="I199" s="25">
        <v>0.7</v>
      </c>
      <c r="J199" s="25">
        <v>0.67</v>
      </c>
      <c r="K199" s="19" t="s">
        <v>3</v>
      </c>
      <c r="L199" s="19" t="s">
        <v>3</v>
      </c>
      <c r="M199" s="20" t="s">
        <v>3</v>
      </c>
      <c r="N199" s="23">
        <v>9394</v>
      </c>
      <c r="O199" s="34"/>
      <c r="P199" s="32"/>
      <c r="Q199">
        <f t="shared" si="0"/>
        <v>0.0069900000000000006</v>
      </c>
      <c r="R199">
        <f t="shared" si="1"/>
        <v>0.0055000000000000005</v>
      </c>
      <c r="S199" s="26"/>
    </row>
    <row r="200" spans="2:19" ht="13.5" customHeight="1" thickBot="1">
      <c r="B200" s="8" t="s">
        <v>101</v>
      </c>
      <c r="C200" s="19" t="s">
        <v>58</v>
      </c>
      <c r="D200" s="19">
        <v>1.03</v>
      </c>
      <c r="E200" s="19">
        <v>1.5</v>
      </c>
      <c r="F200" s="19" t="s">
        <v>85</v>
      </c>
      <c r="G200" s="19" t="s">
        <v>2</v>
      </c>
      <c r="H200" s="19" t="s">
        <v>16</v>
      </c>
      <c r="I200" s="25">
        <v>0.6759999999999999</v>
      </c>
      <c r="J200" s="25">
        <v>0.65</v>
      </c>
      <c r="K200" s="19" t="s">
        <v>8</v>
      </c>
      <c r="L200" s="19" t="s">
        <v>8</v>
      </c>
      <c r="M200" s="20" t="s">
        <v>8</v>
      </c>
      <c r="N200" s="23">
        <v>9068</v>
      </c>
      <c r="O200" s="19"/>
      <c r="P200" s="32"/>
      <c r="Q200">
        <f t="shared" si="0"/>
        <v>0.00733</v>
      </c>
      <c r="R200">
        <f t="shared" si="1"/>
        <v>0.005600000000000001</v>
      </c>
      <c r="S200" s="26"/>
    </row>
    <row r="201" spans="2:19" ht="13.5" customHeight="1" thickBot="1">
      <c r="B201" s="8" t="s">
        <v>101</v>
      </c>
      <c r="C201" s="19" t="s">
        <v>65</v>
      </c>
      <c r="D201" s="19">
        <v>1.02</v>
      </c>
      <c r="E201" s="19">
        <v>1.54</v>
      </c>
      <c r="F201" s="19" t="s">
        <v>83</v>
      </c>
      <c r="G201" s="19" t="s">
        <v>4</v>
      </c>
      <c r="H201" s="19" t="s">
        <v>16</v>
      </c>
      <c r="I201" s="25">
        <v>0.706</v>
      </c>
      <c r="J201" s="25">
        <v>0.56</v>
      </c>
      <c r="K201" s="19" t="s">
        <v>8</v>
      </c>
      <c r="L201" s="19" t="s">
        <v>3</v>
      </c>
      <c r="M201" s="20" t="s">
        <v>3</v>
      </c>
      <c r="N201" s="23">
        <v>9192</v>
      </c>
      <c r="O201" s="19"/>
      <c r="P201" s="32"/>
      <c r="Q201">
        <f t="shared" si="0"/>
        <v>0.00746</v>
      </c>
      <c r="R201">
        <f t="shared" si="1"/>
        <v>0.005600000000000001</v>
      </c>
      <c r="S201" s="26"/>
    </row>
    <row r="202" spans="2:19" ht="13.5" customHeight="1" thickBot="1">
      <c r="B202" s="8" t="s">
        <v>101</v>
      </c>
      <c r="C202" s="19" t="s">
        <v>61</v>
      </c>
      <c r="D202" s="19">
        <v>1.01</v>
      </c>
      <c r="E202" s="19">
        <v>1.51</v>
      </c>
      <c r="F202" s="19" t="s">
        <v>83</v>
      </c>
      <c r="G202" s="19" t="s">
        <v>2</v>
      </c>
      <c r="H202" s="19" t="s">
        <v>16</v>
      </c>
      <c r="I202" s="25">
        <v>0.735</v>
      </c>
      <c r="J202" s="25">
        <v>0.69</v>
      </c>
      <c r="K202" s="19" t="s">
        <v>3</v>
      </c>
      <c r="L202" s="19" t="s">
        <v>8</v>
      </c>
      <c r="M202" s="20" t="s">
        <v>3</v>
      </c>
      <c r="N202" s="23">
        <v>9348</v>
      </c>
      <c r="O202" s="19"/>
      <c r="P202" s="32"/>
      <c r="Q202">
        <f aca="true" t="shared" si="2" ref="Q202:Q219">I187/100</f>
        <v>0.00663</v>
      </c>
      <c r="R202">
        <f aca="true" t="shared" si="3" ref="R202:R219">J187/100</f>
        <v>0.0070999999999999995</v>
      </c>
      <c r="S202" s="26"/>
    </row>
    <row r="203" spans="2:19" ht="13.5" customHeight="1" thickBot="1">
      <c r="B203" s="8" t="s">
        <v>101</v>
      </c>
      <c r="C203" s="19" t="s">
        <v>58</v>
      </c>
      <c r="D203" s="19">
        <v>1.02</v>
      </c>
      <c r="E203" s="19">
        <v>1.52</v>
      </c>
      <c r="F203" s="19" t="s">
        <v>85</v>
      </c>
      <c r="G203" s="19" t="s">
        <v>2</v>
      </c>
      <c r="H203" s="19" t="s">
        <v>16</v>
      </c>
      <c r="I203" s="25">
        <v>0.667</v>
      </c>
      <c r="J203" s="25">
        <v>0.58</v>
      </c>
      <c r="K203" s="19" t="s">
        <v>11</v>
      </c>
      <c r="L203" s="19" t="s">
        <v>3</v>
      </c>
      <c r="M203" s="20" t="s">
        <v>8</v>
      </c>
      <c r="N203" s="23">
        <v>9616</v>
      </c>
      <c r="O203" s="19"/>
      <c r="P203" s="32"/>
      <c r="Q203">
        <f t="shared" si="2"/>
        <v>0.00687</v>
      </c>
      <c r="R203">
        <f t="shared" si="3"/>
        <v>0.0066</v>
      </c>
      <c r="S203" s="26"/>
    </row>
    <row r="204" spans="2:19" ht="13.5" customHeight="1" thickBot="1">
      <c r="B204" s="8" t="s">
        <v>101</v>
      </c>
      <c r="C204" s="19" t="s">
        <v>58</v>
      </c>
      <c r="D204" s="19">
        <v>1.02</v>
      </c>
      <c r="E204" s="19">
        <v>1.52</v>
      </c>
      <c r="F204" s="19" t="s">
        <v>83</v>
      </c>
      <c r="G204" s="19" t="s">
        <v>2</v>
      </c>
      <c r="H204" s="19" t="s">
        <v>16</v>
      </c>
      <c r="I204" s="25">
        <v>0.6990000000000001</v>
      </c>
      <c r="J204" s="25">
        <v>0.55</v>
      </c>
      <c r="K204" s="19" t="s">
        <v>3</v>
      </c>
      <c r="L204" s="19" t="s">
        <v>3</v>
      </c>
      <c r="M204" s="20" t="s">
        <v>3</v>
      </c>
      <c r="N204" s="23">
        <v>9848</v>
      </c>
      <c r="O204" s="19"/>
      <c r="P204" s="32"/>
      <c r="Q204">
        <f t="shared" si="2"/>
        <v>0.006809999999999999</v>
      </c>
      <c r="R204">
        <f t="shared" si="3"/>
        <v>0.005699999999999999</v>
      </c>
      <c r="S204" s="26"/>
    </row>
    <row r="205" spans="2:19" ht="13.5" customHeight="1" thickBot="1">
      <c r="B205" s="8" t="s">
        <v>69</v>
      </c>
      <c r="C205" s="19" t="s">
        <v>61</v>
      </c>
      <c r="D205" s="24">
        <f>6.5/6.43</f>
        <v>1.010886469673406</v>
      </c>
      <c r="E205" s="19">
        <v>1.71</v>
      </c>
      <c r="F205" s="19" t="s">
        <v>1</v>
      </c>
      <c r="G205" s="19" t="s">
        <v>4</v>
      </c>
      <c r="H205" s="19" t="s">
        <v>13</v>
      </c>
      <c r="I205" s="35">
        <v>0.66</v>
      </c>
      <c r="J205" s="25">
        <v>0.6970000000000001</v>
      </c>
      <c r="K205" s="19" t="s">
        <v>8</v>
      </c>
      <c r="L205" s="19" t="s">
        <v>8</v>
      </c>
      <c r="M205" s="19"/>
      <c r="N205" s="23">
        <v>6543</v>
      </c>
      <c r="O205" s="19" t="s">
        <v>61</v>
      </c>
      <c r="P205" s="19" t="s">
        <v>86</v>
      </c>
      <c r="Q205">
        <f t="shared" si="2"/>
        <v>0.00688</v>
      </c>
      <c r="R205">
        <f t="shared" si="3"/>
        <v>0.0064</v>
      </c>
      <c r="S205" s="26"/>
    </row>
    <row r="206" spans="2:19" ht="13.5" customHeight="1" thickBot="1">
      <c r="B206" s="8" t="s">
        <v>69</v>
      </c>
      <c r="C206" s="19" t="s">
        <v>61</v>
      </c>
      <c r="D206" s="27">
        <f>6.45/6.4</f>
        <v>1.0078125</v>
      </c>
      <c r="E206" s="19">
        <v>1.51</v>
      </c>
      <c r="F206" s="19" t="s">
        <v>1</v>
      </c>
      <c r="G206" s="19" t="s">
        <v>7</v>
      </c>
      <c r="H206" s="19" t="s">
        <v>13</v>
      </c>
      <c r="I206" s="35">
        <v>0.64</v>
      </c>
      <c r="J206" s="25">
        <v>0.68</v>
      </c>
      <c r="K206" s="19" t="s">
        <v>8</v>
      </c>
      <c r="L206" s="19" t="s">
        <v>8</v>
      </c>
      <c r="M206" s="19"/>
      <c r="N206" s="23">
        <v>6897</v>
      </c>
      <c r="O206" s="19" t="s">
        <v>61</v>
      </c>
      <c r="P206" s="19" t="s">
        <v>87</v>
      </c>
      <c r="Q206">
        <f t="shared" si="2"/>
        <v>0.00643</v>
      </c>
      <c r="R206">
        <f t="shared" si="3"/>
        <v>0.0063</v>
      </c>
      <c r="S206" s="26"/>
    </row>
    <row r="207" spans="2:19" ht="13.5" customHeight="1" thickBot="1">
      <c r="B207" s="8" t="s">
        <v>69</v>
      </c>
      <c r="C207" s="19" t="s">
        <v>61</v>
      </c>
      <c r="D207" s="27">
        <f>6.76/6.52</f>
        <v>1.0368098159509203</v>
      </c>
      <c r="E207" s="19">
        <v>1.58</v>
      </c>
      <c r="F207" s="19" t="s">
        <v>1</v>
      </c>
      <c r="G207" s="19" t="s">
        <v>7</v>
      </c>
      <c r="H207" s="19" t="s">
        <v>13</v>
      </c>
      <c r="I207" s="35">
        <v>0.64</v>
      </c>
      <c r="J207" s="25">
        <v>0.67</v>
      </c>
      <c r="K207" s="19" t="s">
        <v>8</v>
      </c>
      <c r="L207" s="19" t="s">
        <v>8</v>
      </c>
      <c r="M207" s="19"/>
      <c r="N207" s="23">
        <v>7525</v>
      </c>
      <c r="O207" s="19" t="s">
        <v>61</v>
      </c>
      <c r="P207" s="19" t="s">
        <v>64</v>
      </c>
      <c r="Q207">
        <f t="shared" si="2"/>
        <v>0.0066099999999999996</v>
      </c>
      <c r="R207">
        <f t="shared" si="3"/>
        <v>0.0075</v>
      </c>
      <c r="S207" s="26"/>
    </row>
    <row r="208" spans="2:19" ht="13.5" customHeight="1" thickBot="1">
      <c r="B208" s="8" t="s">
        <v>69</v>
      </c>
      <c r="C208" s="19" t="s">
        <v>61</v>
      </c>
      <c r="D208" s="27">
        <f>6.38/6.36</f>
        <v>1.0031446540880502</v>
      </c>
      <c r="E208" s="19">
        <v>1.54</v>
      </c>
      <c r="F208" s="19" t="s">
        <v>3</v>
      </c>
      <c r="G208" s="19" t="s">
        <v>4</v>
      </c>
      <c r="H208" s="19" t="s">
        <v>16</v>
      </c>
      <c r="I208" s="35">
        <v>0.61</v>
      </c>
      <c r="J208" s="25">
        <v>0.6759999999999999</v>
      </c>
      <c r="K208" s="19" t="s">
        <v>8</v>
      </c>
      <c r="L208" s="19" t="s">
        <v>3</v>
      </c>
      <c r="M208" s="19"/>
      <c r="N208" s="23">
        <v>7941</v>
      </c>
      <c r="O208" s="19" t="s">
        <v>61</v>
      </c>
      <c r="P208" s="19" t="s">
        <v>57</v>
      </c>
      <c r="Q208">
        <f t="shared" si="2"/>
        <v>0.007490000000000001</v>
      </c>
      <c r="R208">
        <f t="shared" si="3"/>
        <v>0.0068000000000000005</v>
      </c>
      <c r="S208" s="26"/>
    </row>
    <row r="209" spans="2:19" ht="13.5" customHeight="1" thickBot="1">
      <c r="B209" s="8" t="s">
        <v>69</v>
      </c>
      <c r="C209" s="29" t="s">
        <v>61</v>
      </c>
      <c r="D209" s="28">
        <f>6.32/6.24</f>
        <v>1.0128205128205128</v>
      </c>
      <c r="E209" s="29">
        <v>1.5</v>
      </c>
      <c r="F209" s="29" t="s">
        <v>1</v>
      </c>
      <c r="G209" s="29" t="s">
        <v>10</v>
      </c>
      <c r="H209" s="29" t="s">
        <v>16</v>
      </c>
      <c r="I209" s="35">
        <v>0.61</v>
      </c>
      <c r="J209" s="25">
        <v>0.6859999999999999</v>
      </c>
      <c r="K209" s="29" t="s">
        <v>8</v>
      </c>
      <c r="L209" s="29" t="s">
        <v>3</v>
      </c>
      <c r="M209" s="29"/>
      <c r="N209" s="38">
        <v>8156</v>
      </c>
      <c r="O209" s="29" t="s">
        <v>61</v>
      </c>
      <c r="P209" s="29" t="s">
        <v>88</v>
      </c>
      <c r="Q209">
        <f t="shared" si="2"/>
        <v>0.00686</v>
      </c>
      <c r="R209">
        <f t="shared" si="3"/>
        <v>0.0058</v>
      </c>
      <c r="S209" s="26"/>
    </row>
    <row r="210" spans="2:19" ht="13.5" customHeight="1" thickBot="1">
      <c r="B210" s="8" t="s">
        <v>69</v>
      </c>
      <c r="C210" s="19" t="s">
        <v>61</v>
      </c>
      <c r="D210" s="24">
        <f>6.22/5.72</f>
        <v>1.0874125874125875</v>
      </c>
      <c r="E210" s="19">
        <v>1.52</v>
      </c>
      <c r="F210" s="19" t="s">
        <v>85</v>
      </c>
      <c r="G210" s="19" t="s">
        <v>10</v>
      </c>
      <c r="H210" s="19" t="s">
        <v>16</v>
      </c>
      <c r="I210" s="36">
        <v>0.66</v>
      </c>
      <c r="J210" s="25">
        <v>0.8370000000000001</v>
      </c>
      <c r="K210" s="19" t="s">
        <v>8</v>
      </c>
      <c r="L210" s="19" t="s">
        <v>3</v>
      </c>
      <c r="M210" s="19"/>
      <c r="N210" s="23">
        <v>8478</v>
      </c>
      <c r="P210" s="19" t="s">
        <v>89</v>
      </c>
      <c r="Q210">
        <f t="shared" si="2"/>
        <v>0.006690000000000001</v>
      </c>
      <c r="R210">
        <f t="shared" si="3"/>
        <v>0.006</v>
      </c>
      <c r="S210" s="26"/>
    </row>
    <row r="211" spans="2:19" ht="13.5" customHeight="1" thickBot="1">
      <c r="B211" s="8" t="s">
        <v>69</v>
      </c>
      <c r="C211" s="19" t="s">
        <v>61</v>
      </c>
      <c r="D211" s="24">
        <f>6.56/6.2</f>
        <v>1.058064516129032</v>
      </c>
      <c r="E211" s="19">
        <v>1.5</v>
      </c>
      <c r="F211" s="19" t="s">
        <v>85</v>
      </c>
      <c r="G211" s="19" t="s">
        <v>4</v>
      </c>
      <c r="H211" s="19" t="s">
        <v>16</v>
      </c>
      <c r="I211" s="36">
        <v>0.65</v>
      </c>
      <c r="J211" s="25">
        <v>0.7190000000000001</v>
      </c>
      <c r="K211" s="19" t="s">
        <v>8</v>
      </c>
      <c r="L211" s="19" t="s">
        <v>8</v>
      </c>
      <c r="M211" s="19"/>
      <c r="N211" s="23">
        <v>8620</v>
      </c>
      <c r="P211" s="19" t="s">
        <v>86</v>
      </c>
      <c r="Q211">
        <f t="shared" si="2"/>
        <v>0.00705</v>
      </c>
      <c r="R211">
        <f t="shared" si="3"/>
        <v>0.0064</v>
      </c>
      <c r="S211" s="26"/>
    </row>
    <row r="212" spans="2:19" ht="13.5" customHeight="1" thickBot="1">
      <c r="B212" s="8" t="s">
        <v>69</v>
      </c>
      <c r="C212" s="19" t="s">
        <v>61</v>
      </c>
      <c r="D212" s="24">
        <f>6.6/6.57</f>
        <v>1.004566210045662</v>
      </c>
      <c r="E212" s="19">
        <v>1.51</v>
      </c>
      <c r="F212" s="19" t="s">
        <v>85</v>
      </c>
      <c r="G212" s="19" t="s">
        <v>10</v>
      </c>
      <c r="H212" s="19" t="s">
        <v>13</v>
      </c>
      <c r="I212" s="36">
        <v>0.69</v>
      </c>
      <c r="J212" s="25">
        <v>0.616</v>
      </c>
      <c r="K212" s="19" t="s">
        <v>3</v>
      </c>
      <c r="L212" s="19" t="s">
        <v>3</v>
      </c>
      <c r="M212" s="19"/>
      <c r="N212" s="23">
        <v>9948</v>
      </c>
      <c r="P212" s="19" t="s">
        <v>90</v>
      </c>
      <c r="Q212">
        <f t="shared" si="2"/>
        <v>0.006750000000000001</v>
      </c>
      <c r="R212">
        <f t="shared" si="3"/>
        <v>0.005699999999999999</v>
      </c>
      <c r="S212" s="26"/>
    </row>
    <row r="213" spans="2:19" ht="13.5" customHeight="1" thickBot="1">
      <c r="B213" s="8" t="s">
        <v>69</v>
      </c>
      <c r="C213" s="19" t="s">
        <v>61</v>
      </c>
      <c r="D213" s="24">
        <f>6.31/6.17</f>
        <v>1.0226904376012966</v>
      </c>
      <c r="E213" s="19">
        <v>1.55</v>
      </c>
      <c r="F213" s="19" t="s">
        <v>85</v>
      </c>
      <c r="G213" s="19" t="s">
        <v>10</v>
      </c>
      <c r="H213" s="19" t="s">
        <v>16</v>
      </c>
      <c r="I213" s="36">
        <v>0.58</v>
      </c>
      <c r="J213" s="25">
        <v>0.76</v>
      </c>
      <c r="K213" s="19" t="s">
        <v>8</v>
      </c>
      <c r="L213" s="19" t="s">
        <v>8</v>
      </c>
      <c r="M213" s="19"/>
      <c r="N213" s="23">
        <v>10524</v>
      </c>
      <c r="P213" s="19" t="s">
        <v>57</v>
      </c>
      <c r="Q213">
        <f t="shared" si="2"/>
        <v>0.006920000000000001</v>
      </c>
      <c r="R213">
        <f t="shared" si="3"/>
        <v>0.0067</v>
      </c>
      <c r="S213" s="26"/>
    </row>
    <row r="214" spans="2:19" ht="13.5" customHeight="1" thickBot="1">
      <c r="B214" s="8" t="s">
        <v>69</v>
      </c>
      <c r="C214" s="19" t="s">
        <v>61</v>
      </c>
      <c r="D214" s="24">
        <f>6.53/6.52</f>
        <v>1.0015337423312884</v>
      </c>
      <c r="E214" s="19">
        <v>1.53</v>
      </c>
      <c r="F214" s="19" t="s">
        <v>85</v>
      </c>
      <c r="G214" s="19" t="s">
        <v>2</v>
      </c>
      <c r="H214" s="19" t="s">
        <v>16</v>
      </c>
      <c r="I214" s="36">
        <v>0.67</v>
      </c>
      <c r="J214" s="25">
        <v>0.594</v>
      </c>
      <c r="K214" s="19" t="s">
        <v>8</v>
      </c>
      <c r="L214" s="19" t="s">
        <v>8</v>
      </c>
      <c r="M214" s="19"/>
      <c r="N214" s="23">
        <v>10612</v>
      </c>
      <c r="P214" s="19" t="s">
        <v>91</v>
      </c>
      <c r="Q214">
        <f t="shared" si="2"/>
        <v>0.006999999999999999</v>
      </c>
      <c r="R214">
        <f t="shared" si="3"/>
        <v>0.0067</v>
      </c>
      <c r="S214" s="26"/>
    </row>
    <row r="215" spans="2:19" ht="13.5" customHeight="1" thickBot="1">
      <c r="B215" s="8" t="s">
        <v>69</v>
      </c>
      <c r="C215" s="19" t="s">
        <v>61</v>
      </c>
      <c r="D215" s="31">
        <f>6.55/6.47</f>
        <v>1.0123647604327666</v>
      </c>
      <c r="E215" s="14">
        <v>1.5</v>
      </c>
      <c r="F215" s="19" t="s">
        <v>6</v>
      </c>
      <c r="G215" s="19" t="s">
        <v>2</v>
      </c>
      <c r="H215" s="19" t="s">
        <v>16</v>
      </c>
      <c r="I215" s="35">
        <v>0.61</v>
      </c>
      <c r="J215" s="25">
        <v>0.6709999999999999</v>
      </c>
      <c r="K215" s="19" t="s">
        <v>11</v>
      </c>
      <c r="L215" s="19" t="s">
        <v>3</v>
      </c>
      <c r="M215" s="19"/>
      <c r="N215" s="23">
        <v>8978</v>
      </c>
      <c r="P215" s="19" t="s">
        <v>90</v>
      </c>
      <c r="Q215">
        <f t="shared" si="2"/>
        <v>0.0067599999999999995</v>
      </c>
      <c r="R215">
        <f t="shared" si="3"/>
        <v>0.006500000000000001</v>
      </c>
      <c r="S215" s="26"/>
    </row>
    <row r="216" spans="2:19" ht="13.5" customHeight="1" thickBot="1">
      <c r="B216" s="8" t="s">
        <v>69</v>
      </c>
      <c r="C216" s="19" t="s">
        <v>61</v>
      </c>
      <c r="D216" s="31">
        <f>6.57/6.54</f>
        <v>1.0045871559633028</v>
      </c>
      <c r="E216" s="14">
        <v>1.5</v>
      </c>
      <c r="F216" s="19" t="s">
        <v>6</v>
      </c>
      <c r="G216" s="19" t="s">
        <v>2</v>
      </c>
      <c r="H216" s="19" t="s">
        <v>16</v>
      </c>
      <c r="I216" s="35">
        <v>0.75</v>
      </c>
      <c r="J216" s="25">
        <v>0.693</v>
      </c>
      <c r="K216" s="19" t="s">
        <v>3</v>
      </c>
      <c r="L216" s="19" t="s">
        <v>3</v>
      </c>
      <c r="M216" s="19"/>
      <c r="N216" s="23">
        <v>8589</v>
      </c>
      <c r="P216" s="19" t="s">
        <v>86</v>
      </c>
      <c r="Q216">
        <f t="shared" si="2"/>
        <v>0.0070599999999999994</v>
      </c>
      <c r="R216">
        <f t="shared" si="3"/>
        <v>0.005600000000000001</v>
      </c>
      <c r="S216" s="26"/>
    </row>
    <row r="217" spans="2:19" ht="13.5" customHeight="1" thickBot="1">
      <c r="B217" s="8" t="s">
        <v>69</v>
      </c>
      <c r="C217" s="19" t="s">
        <v>61</v>
      </c>
      <c r="D217" s="31">
        <f>6.16/5.99</f>
        <v>1.028380634390651</v>
      </c>
      <c r="E217" s="14">
        <v>1.4</v>
      </c>
      <c r="F217" s="19" t="s">
        <v>6</v>
      </c>
      <c r="G217" s="19" t="s">
        <v>7</v>
      </c>
      <c r="H217" s="19" t="s">
        <v>16</v>
      </c>
      <c r="I217" s="35">
        <v>0.58</v>
      </c>
      <c r="J217" s="25">
        <v>0.765</v>
      </c>
      <c r="K217" s="19" t="s">
        <v>11</v>
      </c>
      <c r="L217" s="19" t="s">
        <v>3</v>
      </c>
      <c r="M217" s="19"/>
      <c r="N217" s="23">
        <v>8613</v>
      </c>
      <c r="P217" s="19" t="s">
        <v>92</v>
      </c>
      <c r="Q217">
        <f t="shared" si="2"/>
        <v>0.00735</v>
      </c>
      <c r="R217">
        <f t="shared" si="3"/>
        <v>0.0069</v>
      </c>
      <c r="S217" s="26"/>
    </row>
    <row r="218" spans="2:19" ht="13.5" customHeight="1" thickBot="1">
      <c r="B218" s="8" t="s">
        <v>69</v>
      </c>
      <c r="C218" s="19" t="s">
        <v>61</v>
      </c>
      <c r="D218" s="31">
        <f>6.7/6.53</f>
        <v>1.0260336906584993</v>
      </c>
      <c r="E218" s="14">
        <v>1.53</v>
      </c>
      <c r="F218" s="19" t="s">
        <v>6</v>
      </c>
      <c r="G218" s="19" t="s">
        <v>7</v>
      </c>
      <c r="H218" s="19" t="s">
        <v>13</v>
      </c>
      <c r="I218" s="35">
        <v>0.77</v>
      </c>
      <c r="J218" s="25">
        <v>0.636</v>
      </c>
      <c r="K218" s="19" t="s">
        <v>3</v>
      </c>
      <c r="L218" s="19" t="s">
        <v>3</v>
      </c>
      <c r="M218" s="19"/>
      <c r="N218" s="23">
        <v>9015</v>
      </c>
      <c r="P218" s="19" t="s">
        <v>93</v>
      </c>
      <c r="Q218">
        <f t="shared" si="2"/>
        <v>0.006670000000000001</v>
      </c>
      <c r="R218">
        <f t="shared" si="3"/>
        <v>0.0058</v>
      </c>
      <c r="S218" s="26"/>
    </row>
    <row r="219" spans="2:19" ht="13.5" customHeight="1" thickBot="1">
      <c r="B219" s="8" t="s">
        <v>69</v>
      </c>
      <c r="C219" s="19" t="s">
        <v>61</v>
      </c>
      <c r="D219" s="31">
        <f>6.33/6.28</f>
        <v>1.0079617834394905</v>
      </c>
      <c r="E219" s="14">
        <v>1.5</v>
      </c>
      <c r="F219" s="19" t="s">
        <v>6</v>
      </c>
      <c r="G219" s="19" t="s">
        <v>10</v>
      </c>
      <c r="H219" s="19" t="s">
        <v>13</v>
      </c>
      <c r="I219" s="35">
        <v>0.66</v>
      </c>
      <c r="J219" s="25">
        <v>0.715</v>
      </c>
      <c r="K219" s="19" t="s">
        <v>8</v>
      </c>
      <c r="L219" s="19" t="s">
        <v>8</v>
      </c>
      <c r="M219" s="19"/>
      <c r="N219" s="23">
        <v>9554</v>
      </c>
      <c r="P219" s="19" t="s">
        <v>94</v>
      </c>
      <c r="Q219">
        <f t="shared" si="2"/>
        <v>0.0069900000000000006</v>
      </c>
      <c r="R219">
        <f t="shared" si="3"/>
        <v>0.0055000000000000005</v>
      </c>
      <c r="S219" s="26"/>
    </row>
    <row r="220" spans="2:14" ht="12.75">
      <c r="B220" t="s">
        <v>95</v>
      </c>
      <c r="C220" s="8" t="s">
        <v>45</v>
      </c>
      <c r="D220" s="39" t="s">
        <v>108</v>
      </c>
      <c r="E220" s="8" t="s">
        <v>109</v>
      </c>
      <c r="F220" s="8" t="s">
        <v>37</v>
      </c>
      <c r="G220" s="8" t="s">
        <v>35</v>
      </c>
      <c r="H220" s="8" t="s">
        <v>36</v>
      </c>
      <c r="I220" s="8" t="s">
        <v>40</v>
      </c>
      <c r="J220" s="8" t="s">
        <v>41</v>
      </c>
      <c r="K220" s="8" t="s">
        <v>38</v>
      </c>
      <c r="L220" s="8" t="s">
        <v>39</v>
      </c>
      <c r="M220" s="8" t="s">
        <v>44</v>
      </c>
      <c r="N220" s="8" t="s">
        <v>46</v>
      </c>
    </row>
    <row r="221" spans="2:14" ht="12.75">
      <c r="B221" t="str">
        <f aca="true" t="shared" si="4" ref="B221:B261">B35</f>
        <v>Diamondsonweb</v>
      </c>
      <c r="C221">
        <f aca="true" t="shared" si="5" ref="C221:C252">IF(H35="gia",1,2)</f>
        <v>1</v>
      </c>
      <c r="D221">
        <f aca="true" t="shared" si="6" ref="D221:D261">VLOOKUP(C35,$S$261:$T$264,2,FALSE)</f>
        <v>4</v>
      </c>
      <c r="E221" s="37">
        <f aca="true" t="shared" si="7" ref="E221:F237">D35</f>
        <v>1</v>
      </c>
      <c r="F221">
        <f t="shared" si="7"/>
        <v>1.69</v>
      </c>
      <c r="G221">
        <f aca="true" t="shared" si="8" ref="G221:G261">VLOOKUP(F35,$P$261:$Q$265,2,FALSE)</f>
        <v>3</v>
      </c>
      <c r="H221">
        <f aca="true" t="shared" si="9" ref="H221:H261">VLOOKUP(G35,$P$253:$Q$258,2,FALSE)</f>
        <v>2</v>
      </c>
      <c r="I221" s="26">
        <f aca="true" t="shared" si="10" ref="I221:J237">I35</f>
        <v>0.677</v>
      </c>
      <c r="J221" s="26">
        <f t="shared" si="10"/>
        <v>0.61</v>
      </c>
      <c r="K221">
        <f aca="true" t="shared" si="11" ref="K221:L237">VLOOKUP(K35,$S$254:$T$256,2,FALSE)</f>
        <v>3</v>
      </c>
      <c r="L221">
        <f t="shared" si="11"/>
        <v>3</v>
      </c>
      <c r="M221">
        <f aca="true" t="shared" si="12" ref="M221:M261">VLOOKUP(M35,$S$254:$T$257,2,FALSE)</f>
        <v>4</v>
      </c>
      <c r="N221" s="33">
        <f aca="true" t="shared" si="13" ref="N221:N261">N35</f>
        <v>10265</v>
      </c>
    </row>
    <row r="222" spans="2:14" ht="12.75">
      <c r="B222" t="str">
        <f t="shared" si="4"/>
        <v>Diamondsonweb</v>
      </c>
      <c r="C222">
        <f t="shared" si="5"/>
        <v>1</v>
      </c>
      <c r="D222">
        <f t="shared" si="6"/>
        <v>4</v>
      </c>
      <c r="E222" s="37">
        <f t="shared" si="7"/>
        <v>1</v>
      </c>
      <c r="F222">
        <f t="shared" si="7"/>
        <v>1.69</v>
      </c>
      <c r="G222">
        <f t="shared" si="8"/>
        <v>2</v>
      </c>
      <c r="H222">
        <f t="shared" si="9"/>
        <v>4</v>
      </c>
      <c r="I222" s="26">
        <f t="shared" si="10"/>
        <v>0.689</v>
      </c>
      <c r="J222" s="26">
        <f t="shared" si="10"/>
        <v>0.61</v>
      </c>
      <c r="K222">
        <f t="shared" si="11"/>
        <v>2</v>
      </c>
      <c r="L222">
        <f t="shared" si="11"/>
        <v>3</v>
      </c>
      <c r="M222">
        <f t="shared" si="12"/>
        <v>3</v>
      </c>
      <c r="N222" s="33">
        <f t="shared" si="13"/>
        <v>12537</v>
      </c>
    </row>
    <row r="223" spans="2:14" ht="12.75">
      <c r="B223" t="str">
        <f t="shared" si="4"/>
        <v>Diamondsonweb</v>
      </c>
      <c r="C223">
        <f t="shared" si="5"/>
        <v>1</v>
      </c>
      <c r="D223">
        <f t="shared" si="6"/>
        <v>4</v>
      </c>
      <c r="E223" s="37">
        <f t="shared" si="7"/>
        <v>1.03</v>
      </c>
      <c r="F223">
        <f t="shared" si="7"/>
        <v>1.68</v>
      </c>
      <c r="G223">
        <f t="shared" si="8"/>
        <v>1</v>
      </c>
      <c r="H223">
        <f t="shared" si="9"/>
        <v>4</v>
      </c>
      <c r="I223" s="26">
        <f t="shared" si="10"/>
        <v>0.728</v>
      </c>
      <c r="J223" s="26">
        <f t="shared" si="10"/>
        <v>0.66</v>
      </c>
      <c r="K223">
        <f t="shared" si="11"/>
        <v>1</v>
      </c>
      <c r="L223">
        <f t="shared" si="11"/>
        <v>1</v>
      </c>
      <c r="M223">
        <f t="shared" si="12"/>
        <v>2</v>
      </c>
      <c r="N223" s="33">
        <f t="shared" si="13"/>
        <v>9532</v>
      </c>
    </row>
    <row r="224" spans="2:14" ht="12.75">
      <c r="B224" t="str">
        <f t="shared" si="4"/>
        <v>Diamondsonweb</v>
      </c>
      <c r="C224">
        <f t="shared" si="5"/>
        <v>1</v>
      </c>
      <c r="D224">
        <f t="shared" si="6"/>
        <v>4</v>
      </c>
      <c r="E224" s="37">
        <f t="shared" si="7"/>
        <v>1</v>
      </c>
      <c r="F224">
        <f t="shared" si="7"/>
        <v>1.67</v>
      </c>
      <c r="G224">
        <f t="shared" si="8"/>
        <v>2</v>
      </c>
      <c r="H224">
        <f t="shared" si="9"/>
        <v>5</v>
      </c>
      <c r="I224" s="26">
        <f t="shared" si="10"/>
        <v>0.623</v>
      </c>
      <c r="J224" s="26">
        <f t="shared" si="10"/>
        <v>0.68</v>
      </c>
      <c r="K224">
        <f t="shared" si="11"/>
        <v>2</v>
      </c>
      <c r="L224">
        <f t="shared" si="11"/>
        <v>2</v>
      </c>
      <c r="M224">
        <f t="shared" si="12"/>
        <v>4</v>
      </c>
      <c r="N224" s="33">
        <f t="shared" si="13"/>
        <v>11856</v>
      </c>
    </row>
    <row r="225" spans="2:14" ht="12.75">
      <c r="B225" t="str">
        <f t="shared" si="4"/>
        <v>Diamondsonweb</v>
      </c>
      <c r="C225">
        <f t="shared" si="5"/>
        <v>1</v>
      </c>
      <c r="D225">
        <f t="shared" si="6"/>
        <v>4</v>
      </c>
      <c r="E225" s="37">
        <f t="shared" si="7"/>
        <v>1.01</v>
      </c>
      <c r="F225">
        <f t="shared" si="7"/>
        <v>1.66</v>
      </c>
      <c r="G225">
        <f t="shared" si="8"/>
        <v>1</v>
      </c>
      <c r="H225">
        <f t="shared" si="9"/>
        <v>2</v>
      </c>
      <c r="I225" s="26">
        <f t="shared" si="10"/>
        <v>0.699</v>
      </c>
      <c r="J225" s="26">
        <f t="shared" si="10"/>
        <v>0.64</v>
      </c>
      <c r="K225">
        <f t="shared" si="11"/>
        <v>2</v>
      </c>
      <c r="L225">
        <f t="shared" si="11"/>
        <v>1</v>
      </c>
      <c r="M225">
        <f t="shared" si="12"/>
        <v>3</v>
      </c>
      <c r="N225" s="33">
        <f t="shared" si="13"/>
        <v>8407</v>
      </c>
    </row>
    <row r="226" spans="2:14" ht="12.75">
      <c r="B226" t="str">
        <f t="shared" si="4"/>
        <v>Diamondsonweb</v>
      </c>
      <c r="C226">
        <f t="shared" si="5"/>
        <v>1</v>
      </c>
      <c r="D226">
        <f t="shared" si="6"/>
        <v>4</v>
      </c>
      <c r="E226" s="37">
        <f t="shared" si="7"/>
        <v>1.01</v>
      </c>
      <c r="F226">
        <f t="shared" si="7"/>
        <v>1.65</v>
      </c>
      <c r="G226">
        <f t="shared" si="8"/>
        <v>3</v>
      </c>
      <c r="H226">
        <f t="shared" si="9"/>
        <v>2</v>
      </c>
      <c r="I226" s="26">
        <f t="shared" si="10"/>
        <v>0.682</v>
      </c>
      <c r="J226" s="26">
        <f t="shared" si="10"/>
        <v>0.61</v>
      </c>
      <c r="K226">
        <f t="shared" si="11"/>
        <v>3</v>
      </c>
      <c r="L226">
        <f t="shared" si="11"/>
        <v>1</v>
      </c>
      <c r="M226">
        <f t="shared" si="12"/>
        <v>3</v>
      </c>
      <c r="N226" s="33">
        <f t="shared" si="13"/>
        <v>11053</v>
      </c>
    </row>
    <row r="227" spans="2:14" ht="12.75">
      <c r="B227" t="str">
        <f t="shared" si="4"/>
        <v>Diamondsonweb</v>
      </c>
      <c r="C227">
        <f t="shared" si="5"/>
        <v>1</v>
      </c>
      <c r="D227">
        <f t="shared" si="6"/>
        <v>4</v>
      </c>
      <c r="E227" s="37">
        <f t="shared" si="7"/>
        <v>1.05</v>
      </c>
      <c r="F227">
        <f t="shared" si="7"/>
        <v>1.64</v>
      </c>
      <c r="G227">
        <f t="shared" si="8"/>
        <v>3</v>
      </c>
      <c r="H227">
        <f t="shared" si="9"/>
        <v>2</v>
      </c>
      <c r="I227" s="26">
        <f t="shared" si="10"/>
        <v>0.687</v>
      </c>
      <c r="J227" s="26">
        <f t="shared" si="10"/>
        <v>0.56</v>
      </c>
      <c r="K227">
        <f t="shared" si="11"/>
        <v>2</v>
      </c>
      <c r="L227">
        <f t="shared" si="11"/>
        <v>1</v>
      </c>
      <c r="M227">
        <f t="shared" si="12"/>
        <v>3</v>
      </c>
      <c r="N227" s="33">
        <f t="shared" si="13"/>
        <v>11279</v>
      </c>
    </row>
    <row r="228" spans="2:14" ht="12.75">
      <c r="B228" t="str">
        <f t="shared" si="4"/>
        <v>Diamondsonweb</v>
      </c>
      <c r="C228">
        <f t="shared" si="5"/>
        <v>1</v>
      </c>
      <c r="D228">
        <f t="shared" si="6"/>
        <v>2</v>
      </c>
      <c r="E228" s="37">
        <f t="shared" si="7"/>
        <v>1.01</v>
      </c>
      <c r="F228">
        <f t="shared" si="7"/>
        <v>1.62</v>
      </c>
      <c r="G228">
        <f t="shared" si="8"/>
        <v>5</v>
      </c>
      <c r="H228">
        <f t="shared" si="9"/>
        <v>4</v>
      </c>
      <c r="I228" s="26">
        <f t="shared" si="10"/>
        <v>0.691</v>
      </c>
      <c r="J228" s="26">
        <f t="shared" si="10"/>
        <v>0.57</v>
      </c>
      <c r="K228">
        <f t="shared" si="11"/>
        <v>3</v>
      </c>
      <c r="L228">
        <f t="shared" si="11"/>
        <v>2</v>
      </c>
      <c r="M228">
        <f t="shared" si="12"/>
        <v>3</v>
      </c>
      <c r="N228" s="33">
        <f t="shared" si="13"/>
        <v>13248</v>
      </c>
    </row>
    <row r="229" spans="2:14" ht="12.75">
      <c r="B229" t="str">
        <f t="shared" si="4"/>
        <v>Diamondsonweb</v>
      </c>
      <c r="C229">
        <f t="shared" si="5"/>
        <v>1</v>
      </c>
      <c r="D229">
        <f t="shared" si="6"/>
        <v>2</v>
      </c>
      <c r="E229" s="37">
        <f t="shared" si="7"/>
        <v>1.02</v>
      </c>
      <c r="F229">
        <f t="shared" si="7"/>
        <v>1.61</v>
      </c>
      <c r="G229">
        <f t="shared" si="8"/>
        <v>1</v>
      </c>
      <c r="H229">
        <f t="shared" si="9"/>
        <v>5</v>
      </c>
      <c r="I229" s="26">
        <f t="shared" si="10"/>
        <v>0.712</v>
      </c>
      <c r="J229" s="26">
        <f t="shared" si="10"/>
        <v>0.65</v>
      </c>
      <c r="K229">
        <f t="shared" si="11"/>
        <v>1</v>
      </c>
      <c r="L229">
        <f t="shared" si="11"/>
        <v>1</v>
      </c>
      <c r="M229">
        <f t="shared" si="12"/>
        <v>2</v>
      </c>
      <c r="N229" s="33">
        <f t="shared" si="13"/>
        <v>9805</v>
      </c>
    </row>
    <row r="230" spans="2:14" ht="12.75">
      <c r="B230" t="str">
        <f t="shared" si="4"/>
        <v>Diamondsonweb</v>
      </c>
      <c r="C230">
        <f t="shared" si="5"/>
        <v>1</v>
      </c>
      <c r="D230">
        <f t="shared" si="6"/>
        <v>4</v>
      </c>
      <c r="E230" s="37">
        <f t="shared" si="7"/>
        <v>1</v>
      </c>
      <c r="F230">
        <f t="shared" si="7"/>
        <v>1.6</v>
      </c>
      <c r="G230">
        <f t="shared" si="8"/>
        <v>2</v>
      </c>
      <c r="H230">
        <f t="shared" si="9"/>
        <v>6</v>
      </c>
      <c r="I230" s="26">
        <f t="shared" si="10"/>
        <v>0.658</v>
      </c>
      <c r="J230" s="26">
        <f t="shared" si="10"/>
        <v>0.59</v>
      </c>
      <c r="K230">
        <f t="shared" si="11"/>
        <v>2</v>
      </c>
      <c r="L230">
        <f t="shared" si="11"/>
        <v>2</v>
      </c>
      <c r="M230">
        <f t="shared" si="12"/>
        <v>4</v>
      </c>
      <c r="N230" s="33">
        <f t="shared" si="13"/>
        <v>12714</v>
      </c>
    </row>
    <row r="231" spans="2:14" ht="12.75">
      <c r="B231" t="str">
        <f t="shared" si="4"/>
        <v>Diamondsonweb</v>
      </c>
      <c r="C231">
        <f t="shared" si="5"/>
        <v>1</v>
      </c>
      <c r="D231">
        <f t="shared" si="6"/>
        <v>4</v>
      </c>
      <c r="E231" s="37">
        <f t="shared" si="7"/>
        <v>1.03</v>
      </c>
      <c r="F231">
        <f t="shared" si="7"/>
        <v>1.6</v>
      </c>
      <c r="G231">
        <f t="shared" si="8"/>
        <v>1</v>
      </c>
      <c r="H231">
        <f t="shared" si="9"/>
        <v>4</v>
      </c>
      <c r="I231" s="26">
        <f t="shared" si="10"/>
        <v>0.694</v>
      </c>
      <c r="J231" s="26">
        <f t="shared" si="10"/>
        <v>0.61</v>
      </c>
      <c r="K231">
        <f t="shared" si="11"/>
        <v>3</v>
      </c>
      <c r="L231">
        <f t="shared" si="11"/>
        <v>1</v>
      </c>
      <c r="M231">
        <f t="shared" si="12"/>
        <v>3</v>
      </c>
      <c r="N231" s="33">
        <f t="shared" si="13"/>
        <v>9326</v>
      </c>
    </row>
    <row r="232" spans="2:14" ht="12.75">
      <c r="B232" t="str">
        <f t="shared" si="4"/>
        <v>Diamondsonweb</v>
      </c>
      <c r="C232">
        <f t="shared" si="5"/>
        <v>1</v>
      </c>
      <c r="D232">
        <f t="shared" si="6"/>
        <v>3</v>
      </c>
      <c r="E232" s="37">
        <f t="shared" si="7"/>
        <v>1.04</v>
      </c>
      <c r="F232">
        <f t="shared" si="7"/>
        <v>1.59</v>
      </c>
      <c r="G232">
        <f t="shared" si="8"/>
        <v>3</v>
      </c>
      <c r="H232">
        <f t="shared" si="9"/>
        <v>3</v>
      </c>
      <c r="I232" s="26">
        <f t="shared" si="10"/>
        <v>0.672</v>
      </c>
      <c r="J232" s="26">
        <f t="shared" si="10"/>
        <v>0.57</v>
      </c>
      <c r="K232">
        <f t="shared" si="11"/>
        <v>3</v>
      </c>
      <c r="L232">
        <f t="shared" si="11"/>
        <v>3</v>
      </c>
      <c r="M232">
        <f t="shared" si="12"/>
        <v>4</v>
      </c>
      <c r="N232" s="33">
        <f t="shared" si="13"/>
        <v>11315</v>
      </c>
    </row>
    <row r="233" spans="2:14" ht="12.75">
      <c r="B233" t="str">
        <f t="shared" si="4"/>
        <v>Diamondsonweb</v>
      </c>
      <c r="C233">
        <f t="shared" si="5"/>
        <v>1</v>
      </c>
      <c r="D233">
        <f t="shared" si="6"/>
        <v>4</v>
      </c>
      <c r="E233" s="37">
        <f t="shared" si="7"/>
        <v>1</v>
      </c>
      <c r="F233">
        <f t="shared" si="7"/>
        <v>1.59</v>
      </c>
      <c r="G233">
        <f t="shared" si="8"/>
        <v>2</v>
      </c>
      <c r="H233">
        <f t="shared" si="9"/>
        <v>3</v>
      </c>
      <c r="I233" s="26">
        <f t="shared" si="10"/>
        <v>0.679</v>
      </c>
      <c r="J233" s="26">
        <f t="shared" si="10"/>
        <v>0.61</v>
      </c>
      <c r="K233">
        <f t="shared" si="11"/>
        <v>3</v>
      </c>
      <c r="L233">
        <f t="shared" si="11"/>
        <v>2</v>
      </c>
      <c r="M233">
        <f t="shared" si="12"/>
        <v>4</v>
      </c>
      <c r="N233" s="33">
        <f t="shared" si="13"/>
        <v>10790</v>
      </c>
    </row>
    <row r="234" spans="2:14" ht="12.75">
      <c r="B234" t="str">
        <f t="shared" si="4"/>
        <v>Diamondsonweb</v>
      </c>
      <c r="C234">
        <f t="shared" si="5"/>
        <v>1</v>
      </c>
      <c r="D234">
        <f t="shared" si="6"/>
        <v>4</v>
      </c>
      <c r="E234" s="37">
        <f t="shared" si="7"/>
        <v>1.01</v>
      </c>
      <c r="F234">
        <f t="shared" si="7"/>
        <v>1.59</v>
      </c>
      <c r="G234">
        <f t="shared" si="8"/>
        <v>3</v>
      </c>
      <c r="H234">
        <f t="shared" si="9"/>
        <v>2</v>
      </c>
      <c r="I234" s="26">
        <f t="shared" si="10"/>
        <v>0.636</v>
      </c>
      <c r="J234" s="26">
        <f t="shared" si="10"/>
        <v>0.7</v>
      </c>
      <c r="K234">
        <f t="shared" si="11"/>
        <v>1</v>
      </c>
      <c r="L234">
        <f t="shared" si="11"/>
        <v>2</v>
      </c>
      <c r="M234">
        <f t="shared" si="12"/>
        <v>3</v>
      </c>
      <c r="N234" s="33">
        <f t="shared" si="13"/>
        <v>11788</v>
      </c>
    </row>
    <row r="235" spans="2:14" ht="12.75">
      <c r="B235" t="str">
        <f t="shared" si="4"/>
        <v>Diamondsonweb</v>
      </c>
      <c r="C235">
        <f t="shared" si="5"/>
        <v>1</v>
      </c>
      <c r="D235">
        <f t="shared" si="6"/>
        <v>4</v>
      </c>
      <c r="E235" s="37">
        <f t="shared" si="7"/>
        <v>1.05</v>
      </c>
      <c r="F235">
        <f t="shared" si="7"/>
        <v>1.58</v>
      </c>
      <c r="G235">
        <f t="shared" si="8"/>
        <v>2</v>
      </c>
      <c r="H235">
        <f t="shared" si="9"/>
        <v>6</v>
      </c>
      <c r="I235" s="26">
        <f t="shared" si="10"/>
        <v>0.677</v>
      </c>
      <c r="J235" s="26">
        <f t="shared" si="10"/>
        <v>0.59</v>
      </c>
      <c r="K235">
        <f t="shared" si="11"/>
        <v>2</v>
      </c>
      <c r="L235">
        <f t="shared" si="11"/>
        <v>1</v>
      </c>
      <c r="M235">
        <f t="shared" si="12"/>
        <v>4</v>
      </c>
      <c r="N235" s="33">
        <f t="shared" si="13"/>
        <v>12234</v>
      </c>
    </row>
    <row r="236" spans="2:14" ht="12.75">
      <c r="B236" t="str">
        <f t="shared" si="4"/>
        <v>Diamondsonweb</v>
      </c>
      <c r="C236">
        <f t="shared" si="5"/>
        <v>1</v>
      </c>
      <c r="D236">
        <f t="shared" si="6"/>
        <v>4</v>
      </c>
      <c r="E236" s="37">
        <f t="shared" si="7"/>
        <v>1.04</v>
      </c>
      <c r="F236">
        <f t="shared" si="7"/>
        <v>1.57</v>
      </c>
      <c r="G236">
        <f t="shared" si="8"/>
        <v>1</v>
      </c>
      <c r="H236">
        <f t="shared" si="9"/>
        <v>4</v>
      </c>
      <c r="I236" s="26">
        <f t="shared" si="10"/>
        <v>0.691</v>
      </c>
      <c r="J236" s="26">
        <f t="shared" si="10"/>
        <v>0.69</v>
      </c>
      <c r="K236">
        <f t="shared" si="11"/>
        <v>2</v>
      </c>
      <c r="L236">
        <f t="shared" si="11"/>
        <v>1</v>
      </c>
      <c r="M236">
        <f t="shared" si="12"/>
        <v>3</v>
      </c>
      <c r="N236" s="33">
        <f t="shared" si="13"/>
        <v>9152</v>
      </c>
    </row>
    <row r="237" spans="2:14" ht="12.75">
      <c r="B237" t="str">
        <f t="shared" si="4"/>
        <v>Diamondsonweb</v>
      </c>
      <c r="C237">
        <f t="shared" si="5"/>
        <v>1</v>
      </c>
      <c r="D237">
        <f t="shared" si="6"/>
        <v>4</v>
      </c>
      <c r="E237" s="37">
        <f t="shared" si="7"/>
        <v>1.01</v>
      </c>
      <c r="F237">
        <f t="shared" si="7"/>
        <v>1.57</v>
      </c>
      <c r="G237">
        <f t="shared" si="8"/>
        <v>2</v>
      </c>
      <c r="H237">
        <f t="shared" si="9"/>
        <v>5</v>
      </c>
      <c r="I237" s="26">
        <f t="shared" si="10"/>
        <v>0.72</v>
      </c>
      <c r="J237" s="26">
        <f t="shared" si="10"/>
        <v>0.59</v>
      </c>
      <c r="K237">
        <f t="shared" si="11"/>
        <v>2</v>
      </c>
      <c r="L237">
        <f t="shared" si="11"/>
        <v>2</v>
      </c>
      <c r="M237">
        <f t="shared" si="12"/>
        <v>2</v>
      </c>
      <c r="N237" s="33">
        <f t="shared" si="13"/>
        <v>11610</v>
      </c>
    </row>
    <row r="238" spans="2:14" ht="12.75">
      <c r="B238" t="str">
        <f t="shared" si="4"/>
        <v>Diamondsonweb</v>
      </c>
      <c r="C238">
        <f t="shared" si="5"/>
        <v>1</v>
      </c>
      <c r="D238">
        <f t="shared" si="6"/>
        <v>4</v>
      </c>
      <c r="E238" s="37">
        <f aca="true" t="shared" si="14" ref="E238:F257">D52</f>
        <v>1.01</v>
      </c>
      <c r="F238">
        <f t="shared" si="14"/>
        <v>1.57</v>
      </c>
      <c r="G238">
        <f t="shared" si="8"/>
        <v>3</v>
      </c>
      <c r="H238">
        <f t="shared" si="9"/>
        <v>2</v>
      </c>
      <c r="I238" s="26">
        <f aca="true" t="shared" si="15" ref="I238:J257">I52</f>
        <v>0.707</v>
      </c>
      <c r="J238" s="26">
        <f t="shared" si="15"/>
        <v>0.72</v>
      </c>
      <c r="K238">
        <f aca="true" t="shared" si="16" ref="K238:L257">VLOOKUP(K52,$S$254:$T$256,2,FALSE)</f>
        <v>3</v>
      </c>
      <c r="L238">
        <f t="shared" si="16"/>
        <v>3</v>
      </c>
      <c r="M238">
        <f t="shared" si="12"/>
        <v>2</v>
      </c>
      <c r="N238" s="33">
        <f t="shared" si="13"/>
        <v>10534</v>
      </c>
    </row>
    <row r="239" spans="2:14" ht="12.75">
      <c r="B239" t="str">
        <f t="shared" si="4"/>
        <v>Diamondsonweb</v>
      </c>
      <c r="C239">
        <f t="shared" si="5"/>
        <v>1</v>
      </c>
      <c r="D239">
        <f t="shared" si="6"/>
        <v>4</v>
      </c>
      <c r="E239" s="37">
        <f t="shared" si="14"/>
        <v>1.01</v>
      </c>
      <c r="F239">
        <f t="shared" si="14"/>
        <v>1.56</v>
      </c>
      <c r="G239">
        <f t="shared" si="8"/>
        <v>3</v>
      </c>
      <c r="H239">
        <f t="shared" si="9"/>
        <v>1</v>
      </c>
      <c r="I239" s="26">
        <f t="shared" si="15"/>
        <v>0.692</v>
      </c>
      <c r="J239" s="26">
        <f t="shared" si="15"/>
        <v>0.67</v>
      </c>
      <c r="K239">
        <f t="shared" si="16"/>
        <v>1</v>
      </c>
      <c r="L239">
        <f t="shared" si="16"/>
        <v>1</v>
      </c>
      <c r="M239">
        <f t="shared" si="12"/>
        <v>3</v>
      </c>
      <c r="N239" s="33">
        <f t="shared" si="13"/>
        <v>8276</v>
      </c>
    </row>
    <row r="240" spans="2:14" ht="12.75">
      <c r="B240" t="str">
        <f t="shared" si="4"/>
        <v>Diamondsonweb</v>
      </c>
      <c r="C240">
        <f t="shared" si="5"/>
        <v>1</v>
      </c>
      <c r="D240">
        <f t="shared" si="6"/>
        <v>3</v>
      </c>
      <c r="E240" s="37">
        <f t="shared" si="14"/>
        <v>1.01</v>
      </c>
      <c r="F240">
        <f t="shared" si="14"/>
        <v>1.56</v>
      </c>
      <c r="G240">
        <f t="shared" si="8"/>
        <v>1</v>
      </c>
      <c r="H240">
        <f t="shared" si="9"/>
        <v>4</v>
      </c>
      <c r="I240" s="26">
        <f t="shared" si="15"/>
        <v>0.677</v>
      </c>
      <c r="J240" s="26">
        <f t="shared" si="15"/>
        <v>0.63</v>
      </c>
      <c r="K240">
        <f t="shared" si="16"/>
        <v>3</v>
      </c>
      <c r="L240">
        <f t="shared" si="16"/>
        <v>1</v>
      </c>
      <c r="M240">
        <f t="shared" si="12"/>
        <v>4</v>
      </c>
      <c r="N240" s="33">
        <f t="shared" si="13"/>
        <v>9093</v>
      </c>
    </row>
    <row r="241" spans="2:14" ht="12.75">
      <c r="B241" t="str">
        <f t="shared" si="4"/>
        <v>Diamondsonweb</v>
      </c>
      <c r="C241">
        <f t="shared" si="5"/>
        <v>1</v>
      </c>
      <c r="D241">
        <f t="shared" si="6"/>
        <v>4</v>
      </c>
      <c r="E241" s="37">
        <f t="shared" si="14"/>
        <v>1</v>
      </c>
      <c r="F241">
        <f t="shared" si="14"/>
        <v>1.56</v>
      </c>
      <c r="G241">
        <f t="shared" si="8"/>
        <v>1</v>
      </c>
      <c r="H241">
        <f t="shared" si="9"/>
        <v>1</v>
      </c>
      <c r="I241" s="26">
        <f t="shared" si="15"/>
        <v>0.675</v>
      </c>
      <c r="J241" s="26">
        <f t="shared" si="15"/>
        <v>0.63</v>
      </c>
      <c r="K241">
        <f t="shared" si="16"/>
        <v>3</v>
      </c>
      <c r="L241">
        <f t="shared" si="16"/>
        <v>1</v>
      </c>
      <c r="M241">
        <f t="shared" si="12"/>
        <v>4</v>
      </c>
      <c r="N241" s="33">
        <f t="shared" si="13"/>
        <v>7574</v>
      </c>
    </row>
    <row r="242" spans="2:14" ht="12.75">
      <c r="B242" t="str">
        <f t="shared" si="4"/>
        <v>Diamondsonweb</v>
      </c>
      <c r="C242">
        <f t="shared" si="5"/>
        <v>1</v>
      </c>
      <c r="D242">
        <f t="shared" si="6"/>
        <v>4</v>
      </c>
      <c r="E242" s="37">
        <f t="shared" si="14"/>
        <v>1.01</v>
      </c>
      <c r="F242">
        <f t="shared" si="14"/>
        <v>1.56</v>
      </c>
      <c r="G242">
        <f t="shared" si="8"/>
        <v>2</v>
      </c>
      <c r="H242">
        <f t="shared" si="9"/>
        <v>3</v>
      </c>
      <c r="I242" s="26">
        <f t="shared" si="15"/>
        <v>0.696</v>
      </c>
      <c r="J242" s="26">
        <f t="shared" si="15"/>
        <v>0.66</v>
      </c>
      <c r="K242">
        <f t="shared" si="16"/>
        <v>1</v>
      </c>
      <c r="L242">
        <f t="shared" si="16"/>
        <v>1</v>
      </c>
      <c r="M242">
        <f t="shared" si="12"/>
        <v>3</v>
      </c>
      <c r="N242" s="33">
        <f t="shared" si="13"/>
        <v>10858</v>
      </c>
    </row>
    <row r="243" spans="2:14" ht="12.75">
      <c r="B243" t="str">
        <f t="shared" si="4"/>
        <v>Diamondsonweb</v>
      </c>
      <c r="C243">
        <f t="shared" si="5"/>
        <v>1</v>
      </c>
      <c r="D243">
        <f t="shared" si="6"/>
        <v>3</v>
      </c>
      <c r="E243" s="37">
        <f t="shared" si="14"/>
        <v>1.02</v>
      </c>
      <c r="F243">
        <f t="shared" si="14"/>
        <v>1.56</v>
      </c>
      <c r="G243">
        <f t="shared" si="8"/>
        <v>5</v>
      </c>
      <c r="H243">
        <f t="shared" si="9"/>
        <v>4</v>
      </c>
      <c r="I243" s="26">
        <f t="shared" si="15"/>
        <v>0.69</v>
      </c>
      <c r="J243" s="26">
        <f t="shared" si="15"/>
        <v>0.58</v>
      </c>
      <c r="K243">
        <f t="shared" si="16"/>
        <v>2</v>
      </c>
      <c r="L243">
        <f t="shared" si="16"/>
        <v>3</v>
      </c>
      <c r="M243">
        <f t="shared" si="12"/>
        <v>3</v>
      </c>
      <c r="N243" s="33">
        <f t="shared" si="13"/>
        <v>13608</v>
      </c>
    </row>
    <row r="244" spans="2:14" ht="12.75">
      <c r="B244" t="str">
        <f t="shared" si="4"/>
        <v>Diamondsonweb</v>
      </c>
      <c r="C244">
        <f t="shared" si="5"/>
        <v>1</v>
      </c>
      <c r="D244">
        <f t="shared" si="6"/>
        <v>4</v>
      </c>
      <c r="E244" s="37">
        <f t="shared" si="14"/>
        <v>1</v>
      </c>
      <c r="F244">
        <f t="shared" si="14"/>
        <v>1.56</v>
      </c>
      <c r="G244">
        <f t="shared" si="8"/>
        <v>3</v>
      </c>
      <c r="H244">
        <f t="shared" si="9"/>
        <v>3</v>
      </c>
      <c r="I244" s="26">
        <f t="shared" si="15"/>
        <v>0.684</v>
      </c>
      <c r="J244" s="26">
        <f t="shared" si="15"/>
        <v>0.62</v>
      </c>
      <c r="K244">
        <f t="shared" si="16"/>
        <v>2</v>
      </c>
      <c r="L244">
        <f t="shared" si="16"/>
        <v>1</v>
      </c>
      <c r="M244">
        <f t="shared" si="12"/>
        <v>3</v>
      </c>
      <c r="N244" s="33">
        <f t="shared" si="13"/>
        <v>11265</v>
      </c>
    </row>
    <row r="245" spans="2:14" ht="12.75">
      <c r="B245" t="str">
        <f t="shared" si="4"/>
        <v>Diamondsonweb</v>
      </c>
      <c r="C245">
        <f t="shared" si="5"/>
        <v>1</v>
      </c>
      <c r="D245">
        <f t="shared" si="6"/>
        <v>4</v>
      </c>
      <c r="E245" s="37">
        <f t="shared" si="14"/>
        <v>1.03</v>
      </c>
      <c r="F245">
        <f t="shared" si="14"/>
        <v>1.55</v>
      </c>
      <c r="G245">
        <f t="shared" si="8"/>
        <v>3</v>
      </c>
      <c r="H245">
        <f t="shared" si="9"/>
        <v>3</v>
      </c>
      <c r="I245" s="26">
        <f t="shared" si="15"/>
        <v>0.664</v>
      </c>
      <c r="J245" s="26">
        <f t="shared" si="15"/>
        <v>0.72</v>
      </c>
      <c r="K245">
        <f t="shared" si="16"/>
        <v>1</v>
      </c>
      <c r="L245">
        <f t="shared" si="16"/>
        <v>1</v>
      </c>
      <c r="M245">
        <f t="shared" si="12"/>
        <v>2</v>
      </c>
      <c r="N245" s="33">
        <f t="shared" si="13"/>
        <v>10910</v>
      </c>
    </row>
    <row r="246" spans="2:14" ht="12.75">
      <c r="B246" t="str">
        <f t="shared" si="4"/>
        <v>Diamondsonweb</v>
      </c>
      <c r="C246">
        <f t="shared" si="5"/>
        <v>1</v>
      </c>
      <c r="D246">
        <f t="shared" si="6"/>
        <v>4</v>
      </c>
      <c r="E246" s="37">
        <f t="shared" si="14"/>
        <v>1.01</v>
      </c>
      <c r="F246">
        <f t="shared" si="14"/>
        <v>1.55</v>
      </c>
      <c r="G246">
        <f t="shared" si="8"/>
        <v>2</v>
      </c>
      <c r="H246">
        <f t="shared" si="9"/>
        <v>4</v>
      </c>
      <c r="I246" s="26">
        <f t="shared" si="15"/>
        <v>0.726</v>
      </c>
      <c r="J246" s="26">
        <f t="shared" si="15"/>
        <v>0.69</v>
      </c>
      <c r="K246">
        <f t="shared" si="16"/>
        <v>2</v>
      </c>
      <c r="L246">
        <f t="shared" si="16"/>
        <v>2</v>
      </c>
      <c r="M246">
        <f t="shared" si="12"/>
        <v>2</v>
      </c>
      <c r="N246" s="33">
        <f t="shared" si="13"/>
        <v>10321</v>
      </c>
    </row>
    <row r="247" spans="2:14" ht="12.75">
      <c r="B247" t="str">
        <f t="shared" si="4"/>
        <v>Diamondsonweb</v>
      </c>
      <c r="C247">
        <f t="shared" si="5"/>
        <v>1</v>
      </c>
      <c r="D247">
        <f t="shared" si="6"/>
        <v>3</v>
      </c>
      <c r="E247" s="37">
        <f t="shared" si="14"/>
        <v>1</v>
      </c>
      <c r="F247">
        <f t="shared" si="14"/>
        <v>1.55</v>
      </c>
      <c r="G247">
        <f t="shared" si="8"/>
        <v>2</v>
      </c>
      <c r="H247">
        <f t="shared" si="9"/>
        <v>3</v>
      </c>
      <c r="I247" s="26">
        <f t="shared" si="15"/>
        <v>0.658</v>
      </c>
      <c r="J247" s="26">
        <f t="shared" si="15"/>
        <v>0.68</v>
      </c>
      <c r="K247">
        <f t="shared" si="16"/>
        <v>2</v>
      </c>
      <c r="L247">
        <f t="shared" si="16"/>
        <v>3</v>
      </c>
      <c r="M247">
        <f t="shared" si="12"/>
        <v>4</v>
      </c>
      <c r="N247" s="33">
        <f t="shared" si="13"/>
        <v>10518</v>
      </c>
    </row>
    <row r="248" spans="2:14" ht="12.75">
      <c r="B248" t="str">
        <f t="shared" si="4"/>
        <v>Diamondsonweb</v>
      </c>
      <c r="C248">
        <f t="shared" si="5"/>
        <v>1</v>
      </c>
      <c r="D248">
        <f t="shared" si="6"/>
        <v>4</v>
      </c>
      <c r="E248" s="37">
        <f t="shared" si="14"/>
        <v>1</v>
      </c>
      <c r="F248">
        <f t="shared" si="14"/>
        <v>1.55</v>
      </c>
      <c r="G248">
        <f t="shared" si="8"/>
        <v>2</v>
      </c>
      <c r="H248">
        <f t="shared" si="9"/>
        <v>3</v>
      </c>
      <c r="I248" s="26">
        <f t="shared" si="15"/>
        <v>0.699</v>
      </c>
      <c r="J248" s="26">
        <f t="shared" si="15"/>
        <v>0.62</v>
      </c>
      <c r="K248">
        <f t="shared" si="16"/>
        <v>2</v>
      </c>
      <c r="L248">
        <f t="shared" si="16"/>
        <v>2</v>
      </c>
      <c r="M248">
        <f t="shared" si="12"/>
        <v>3</v>
      </c>
      <c r="N248" s="33">
        <f t="shared" si="13"/>
        <v>10518</v>
      </c>
    </row>
    <row r="249" spans="2:14" ht="12.75">
      <c r="B249" t="str">
        <f t="shared" si="4"/>
        <v>Diamondsonweb</v>
      </c>
      <c r="C249">
        <f t="shared" si="5"/>
        <v>1</v>
      </c>
      <c r="D249">
        <f t="shared" si="6"/>
        <v>4</v>
      </c>
      <c r="E249" s="37">
        <f t="shared" si="14"/>
        <v>1</v>
      </c>
      <c r="F249">
        <f t="shared" si="14"/>
        <v>1.53</v>
      </c>
      <c r="G249">
        <f t="shared" si="8"/>
        <v>4</v>
      </c>
      <c r="H249">
        <f t="shared" si="9"/>
        <v>2</v>
      </c>
      <c r="I249" s="26">
        <f t="shared" si="15"/>
        <v>0.594</v>
      </c>
      <c r="J249" s="26">
        <f t="shared" si="15"/>
        <v>0.67</v>
      </c>
      <c r="K249">
        <f t="shared" si="16"/>
        <v>2</v>
      </c>
      <c r="L249">
        <f t="shared" si="16"/>
        <v>2</v>
      </c>
      <c r="M249">
        <f t="shared" si="12"/>
        <v>3</v>
      </c>
      <c r="N249" s="33">
        <f t="shared" si="13"/>
        <v>10933</v>
      </c>
    </row>
    <row r="250" spans="2:14" ht="12.75">
      <c r="B250" t="str">
        <f t="shared" si="4"/>
        <v>Diamondsonweb</v>
      </c>
      <c r="C250">
        <f t="shared" si="5"/>
        <v>1</v>
      </c>
      <c r="D250">
        <f t="shared" si="6"/>
        <v>2</v>
      </c>
      <c r="E250" s="37">
        <f t="shared" si="14"/>
        <v>1.01</v>
      </c>
      <c r="F250">
        <f t="shared" si="14"/>
        <v>1.53</v>
      </c>
      <c r="G250">
        <f t="shared" si="8"/>
        <v>1</v>
      </c>
      <c r="H250">
        <f t="shared" si="9"/>
        <v>4</v>
      </c>
      <c r="I250" s="26">
        <f t="shared" si="15"/>
        <v>0.679</v>
      </c>
      <c r="J250" s="26">
        <f t="shared" si="15"/>
        <v>0.64</v>
      </c>
      <c r="K250">
        <f t="shared" si="16"/>
        <v>2</v>
      </c>
      <c r="L250">
        <f t="shared" si="16"/>
        <v>2</v>
      </c>
      <c r="M250">
        <f t="shared" si="12"/>
        <v>3</v>
      </c>
      <c r="N250" s="33">
        <f t="shared" si="13"/>
        <v>8681</v>
      </c>
    </row>
    <row r="251" spans="2:14" ht="12.75">
      <c r="B251" t="str">
        <f t="shared" si="4"/>
        <v>Diamondsonweb</v>
      </c>
      <c r="C251">
        <f t="shared" si="5"/>
        <v>1</v>
      </c>
      <c r="D251">
        <f t="shared" si="6"/>
        <v>4</v>
      </c>
      <c r="E251" s="37">
        <f t="shared" si="14"/>
        <v>1.04</v>
      </c>
      <c r="F251">
        <f t="shared" si="14"/>
        <v>1.53</v>
      </c>
      <c r="G251">
        <f t="shared" si="8"/>
        <v>3</v>
      </c>
      <c r="H251">
        <f t="shared" si="9"/>
        <v>2</v>
      </c>
      <c r="I251" s="26">
        <f t="shared" si="15"/>
        <v>0.69</v>
      </c>
      <c r="J251" s="26">
        <f t="shared" si="15"/>
        <v>0.63</v>
      </c>
      <c r="K251">
        <f t="shared" si="16"/>
        <v>1</v>
      </c>
      <c r="L251">
        <f t="shared" si="16"/>
        <v>1</v>
      </c>
      <c r="M251">
        <f t="shared" si="12"/>
        <v>3</v>
      </c>
      <c r="N251" s="33">
        <f t="shared" si="13"/>
        <v>10249</v>
      </c>
    </row>
    <row r="252" spans="2:14" ht="12.75">
      <c r="B252" t="str">
        <f t="shared" si="4"/>
        <v>Diamondsonweb</v>
      </c>
      <c r="C252">
        <f t="shared" si="5"/>
        <v>1</v>
      </c>
      <c r="D252">
        <f t="shared" si="6"/>
        <v>4</v>
      </c>
      <c r="E252" s="37">
        <f t="shared" si="14"/>
        <v>1.01</v>
      </c>
      <c r="F252">
        <f t="shared" si="14"/>
        <v>1.53</v>
      </c>
      <c r="G252">
        <f t="shared" si="8"/>
        <v>2</v>
      </c>
      <c r="H252">
        <f t="shared" si="9"/>
        <v>2</v>
      </c>
      <c r="I252" s="26">
        <f t="shared" si="15"/>
        <v>0.703</v>
      </c>
      <c r="J252" s="26">
        <f t="shared" si="15"/>
        <v>0.64</v>
      </c>
      <c r="K252">
        <f t="shared" si="16"/>
        <v>3</v>
      </c>
      <c r="L252">
        <f t="shared" si="16"/>
        <v>2</v>
      </c>
      <c r="M252">
        <f t="shared" si="12"/>
        <v>2</v>
      </c>
      <c r="N252" s="33">
        <f t="shared" si="13"/>
        <v>8315</v>
      </c>
    </row>
    <row r="253" spans="2:17" ht="12.75">
      <c r="B253" t="str">
        <f t="shared" si="4"/>
        <v>Diamondsonweb</v>
      </c>
      <c r="C253">
        <f aca="true" t="shared" si="17" ref="C253:C284">IF(H67="gia",1,2)</f>
        <v>1</v>
      </c>
      <c r="D253">
        <f t="shared" si="6"/>
        <v>4</v>
      </c>
      <c r="E253" s="37">
        <f t="shared" si="14"/>
        <v>1.01</v>
      </c>
      <c r="F253">
        <f t="shared" si="14"/>
        <v>1.52</v>
      </c>
      <c r="G253">
        <f t="shared" si="8"/>
        <v>2</v>
      </c>
      <c r="H253">
        <f t="shared" si="9"/>
        <v>2</v>
      </c>
      <c r="I253" s="26">
        <f t="shared" si="15"/>
        <v>0.682</v>
      </c>
      <c r="J253" s="26">
        <f t="shared" si="15"/>
        <v>0.63</v>
      </c>
      <c r="K253">
        <f t="shared" si="16"/>
        <v>2</v>
      </c>
      <c r="L253">
        <f t="shared" si="16"/>
        <v>1</v>
      </c>
      <c r="M253">
        <f t="shared" si="12"/>
        <v>3</v>
      </c>
      <c r="N253" s="33">
        <f t="shared" si="13"/>
        <v>8384</v>
      </c>
      <c r="P253" t="s">
        <v>76</v>
      </c>
      <c r="Q253">
        <v>1</v>
      </c>
    </row>
    <row r="254" spans="2:20" ht="12.75">
      <c r="B254" t="str">
        <f t="shared" si="4"/>
        <v>Diamondsonweb</v>
      </c>
      <c r="C254">
        <f t="shared" si="17"/>
        <v>1</v>
      </c>
      <c r="D254">
        <f t="shared" si="6"/>
        <v>4</v>
      </c>
      <c r="E254" s="37">
        <f t="shared" si="14"/>
        <v>1.01</v>
      </c>
      <c r="F254">
        <f t="shared" si="14"/>
        <v>1.52</v>
      </c>
      <c r="G254">
        <f t="shared" si="8"/>
        <v>5</v>
      </c>
      <c r="H254">
        <f t="shared" si="9"/>
        <v>2</v>
      </c>
      <c r="I254" s="26">
        <f t="shared" si="15"/>
        <v>0.674</v>
      </c>
      <c r="J254" s="26">
        <f t="shared" si="15"/>
        <v>0.63</v>
      </c>
      <c r="K254">
        <f t="shared" si="16"/>
        <v>1</v>
      </c>
      <c r="L254">
        <f t="shared" si="16"/>
        <v>1</v>
      </c>
      <c r="M254">
        <f t="shared" si="12"/>
        <v>4</v>
      </c>
      <c r="N254" s="33">
        <f t="shared" si="13"/>
        <v>11567</v>
      </c>
      <c r="P254" t="s">
        <v>96</v>
      </c>
      <c r="Q254">
        <v>2</v>
      </c>
      <c r="S254" t="s">
        <v>3</v>
      </c>
      <c r="T254">
        <v>1</v>
      </c>
    </row>
    <row r="255" spans="2:20" ht="12.75">
      <c r="B255" t="str">
        <f t="shared" si="4"/>
        <v>Diamondsonweb</v>
      </c>
      <c r="C255">
        <f t="shared" si="17"/>
        <v>1</v>
      </c>
      <c r="D255">
        <f t="shared" si="6"/>
        <v>4</v>
      </c>
      <c r="E255" s="37">
        <f t="shared" si="14"/>
        <v>1.03</v>
      </c>
      <c r="F255">
        <f t="shared" si="14"/>
        <v>1.52</v>
      </c>
      <c r="G255">
        <f t="shared" si="8"/>
        <v>2</v>
      </c>
      <c r="H255">
        <f t="shared" si="9"/>
        <v>2</v>
      </c>
      <c r="I255" s="26">
        <f t="shared" si="15"/>
        <v>0.709</v>
      </c>
      <c r="J255" s="26">
        <f t="shared" si="15"/>
        <v>0.67</v>
      </c>
      <c r="K255">
        <f t="shared" si="16"/>
        <v>1</v>
      </c>
      <c r="L255">
        <f t="shared" si="16"/>
        <v>1</v>
      </c>
      <c r="M255">
        <f t="shared" si="12"/>
        <v>2</v>
      </c>
      <c r="N255" s="33">
        <f t="shared" si="13"/>
        <v>9133</v>
      </c>
      <c r="P255" t="s">
        <v>97</v>
      </c>
      <c r="Q255">
        <v>3</v>
      </c>
      <c r="S255" t="s">
        <v>98</v>
      </c>
      <c r="T255">
        <v>2</v>
      </c>
    </row>
    <row r="256" spans="2:20" ht="12.75">
      <c r="B256" t="str">
        <f t="shared" si="4"/>
        <v>Diamondsonweb</v>
      </c>
      <c r="C256">
        <f t="shared" si="17"/>
        <v>1</v>
      </c>
      <c r="D256">
        <f t="shared" si="6"/>
        <v>4</v>
      </c>
      <c r="E256" s="37">
        <f t="shared" si="14"/>
        <v>1</v>
      </c>
      <c r="F256">
        <f t="shared" si="14"/>
        <v>1.52</v>
      </c>
      <c r="G256">
        <f t="shared" si="8"/>
        <v>2</v>
      </c>
      <c r="H256">
        <f t="shared" si="9"/>
        <v>2</v>
      </c>
      <c r="I256" s="26">
        <f t="shared" si="15"/>
        <v>0.67</v>
      </c>
      <c r="J256" s="26">
        <f t="shared" si="15"/>
        <v>0.62</v>
      </c>
      <c r="K256">
        <f t="shared" si="16"/>
        <v>3</v>
      </c>
      <c r="L256">
        <f t="shared" si="16"/>
        <v>1</v>
      </c>
      <c r="M256">
        <f t="shared" si="12"/>
        <v>4</v>
      </c>
      <c r="N256" s="33">
        <f t="shared" si="13"/>
        <v>9345</v>
      </c>
      <c r="P256" t="s">
        <v>78</v>
      </c>
      <c r="Q256">
        <v>4</v>
      </c>
      <c r="S256" t="s">
        <v>11</v>
      </c>
      <c r="T256">
        <v>3</v>
      </c>
    </row>
    <row r="257" spans="2:20" ht="12.75">
      <c r="B257" t="str">
        <f t="shared" si="4"/>
        <v>Diamondsonweb</v>
      </c>
      <c r="C257">
        <f t="shared" si="17"/>
        <v>1</v>
      </c>
      <c r="D257">
        <f t="shared" si="6"/>
        <v>4</v>
      </c>
      <c r="E257" s="37">
        <f t="shared" si="14"/>
        <v>1.01</v>
      </c>
      <c r="F257">
        <f t="shared" si="14"/>
        <v>1.52</v>
      </c>
      <c r="G257">
        <f t="shared" si="8"/>
        <v>5</v>
      </c>
      <c r="H257">
        <f t="shared" si="9"/>
        <v>2</v>
      </c>
      <c r="I257" s="26">
        <f t="shared" si="15"/>
        <v>0.685</v>
      </c>
      <c r="J257" s="26">
        <f t="shared" si="15"/>
        <v>0.63</v>
      </c>
      <c r="K257">
        <f t="shared" si="16"/>
        <v>3</v>
      </c>
      <c r="L257">
        <f t="shared" si="16"/>
        <v>1</v>
      </c>
      <c r="M257">
        <f t="shared" si="12"/>
        <v>3</v>
      </c>
      <c r="N257" s="33">
        <f t="shared" si="13"/>
        <v>11567</v>
      </c>
      <c r="P257" t="s">
        <v>99</v>
      </c>
      <c r="Q257">
        <v>5</v>
      </c>
      <c r="S257" t="s">
        <v>68</v>
      </c>
      <c r="T257">
        <v>4</v>
      </c>
    </row>
    <row r="258" spans="2:17" ht="12.75">
      <c r="B258" t="str">
        <f t="shared" si="4"/>
        <v>Diamondsonweb</v>
      </c>
      <c r="C258">
        <f t="shared" si="17"/>
        <v>1</v>
      </c>
      <c r="D258">
        <f t="shared" si="6"/>
        <v>4</v>
      </c>
      <c r="E258" s="37">
        <f aca="true" t="shared" si="18" ref="E258:F277">D72</f>
        <v>1.02</v>
      </c>
      <c r="F258">
        <f t="shared" si="18"/>
        <v>1.52</v>
      </c>
      <c r="G258">
        <f t="shared" si="8"/>
        <v>4</v>
      </c>
      <c r="H258">
        <f t="shared" si="9"/>
        <v>1</v>
      </c>
      <c r="I258" s="26">
        <f aca="true" t="shared" si="19" ref="I258:J277">I72</f>
        <v>0.703</v>
      </c>
      <c r="J258" s="26">
        <f t="shared" si="19"/>
        <v>0.65</v>
      </c>
      <c r="K258">
        <f aca="true" t="shared" si="20" ref="K258:L277">VLOOKUP(K72,$S$254:$T$256,2,FALSE)</f>
        <v>2</v>
      </c>
      <c r="L258">
        <f t="shared" si="20"/>
        <v>1</v>
      </c>
      <c r="M258">
        <f t="shared" si="12"/>
        <v>2</v>
      </c>
      <c r="N258" s="33">
        <f t="shared" si="13"/>
        <v>8975</v>
      </c>
      <c r="P258" t="s">
        <v>107</v>
      </c>
      <c r="Q258">
        <v>6</v>
      </c>
    </row>
    <row r="259" spans="2:14" ht="12.75">
      <c r="B259" t="str">
        <f t="shared" si="4"/>
        <v>Diamondsonweb</v>
      </c>
      <c r="C259">
        <f t="shared" si="17"/>
        <v>1</v>
      </c>
      <c r="D259">
        <f t="shared" si="6"/>
        <v>4</v>
      </c>
      <c r="E259" s="37">
        <f t="shared" si="18"/>
        <v>1.02</v>
      </c>
      <c r="F259">
        <f t="shared" si="18"/>
        <v>1.52</v>
      </c>
      <c r="G259">
        <f t="shared" si="8"/>
        <v>1</v>
      </c>
      <c r="H259">
        <f t="shared" si="9"/>
        <v>3</v>
      </c>
      <c r="I259" s="26">
        <f t="shared" si="19"/>
        <v>0.673</v>
      </c>
      <c r="J259" s="26">
        <f t="shared" si="19"/>
        <v>0.69</v>
      </c>
      <c r="K259">
        <f t="shared" si="20"/>
        <v>2</v>
      </c>
      <c r="L259">
        <f t="shared" si="20"/>
        <v>1</v>
      </c>
      <c r="M259">
        <f t="shared" si="12"/>
        <v>3</v>
      </c>
      <c r="N259" s="33">
        <f t="shared" si="13"/>
        <v>7793</v>
      </c>
    </row>
    <row r="260" spans="2:14" ht="12.75">
      <c r="B260" t="str">
        <f t="shared" si="4"/>
        <v>Diamondsonweb</v>
      </c>
      <c r="C260">
        <f t="shared" si="17"/>
        <v>1</v>
      </c>
      <c r="D260">
        <f t="shared" si="6"/>
        <v>4</v>
      </c>
      <c r="E260" s="37">
        <f t="shared" si="18"/>
        <v>1.04</v>
      </c>
      <c r="F260">
        <f t="shared" si="18"/>
        <v>1.52</v>
      </c>
      <c r="G260">
        <f t="shared" si="8"/>
        <v>1</v>
      </c>
      <c r="H260">
        <f t="shared" si="9"/>
        <v>5</v>
      </c>
      <c r="I260" s="26">
        <f t="shared" si="19"/>
        <v>0.678</v>
      </c>
      <c r="J260" s="26">
        <f t="shared" si="19"/>
        <v>0.65</v>
      </c>
      <c r="K260">
        <f t="shared" si="20"/>
        <v>3</v>
      </c>
      <c r="L260">
        <f t="shared" si="20"/>
        <v>3</v>
      </c>
      <c r="M260">
        <f t="shared" si="12"/>
        <v>4</v>
      </c>
      <c r="N260" s="33">
        <f t="shared" si="13"/>
        <v>9874</v>
      </c>
    </row>
    <row r="261" spans="2:20" ht="12.75">
      <c r="B261" t="str">
        <f t="shared" si="4"/>
        <v>Diamondsonweb</v>
      </c>
      <c r="C261">
        <f t="shared" si="17"/>
        <v>1</v>
      </c>
      <c r="D261">
        <f t="shared" si="6"/>
        <v>4</v>
      </c>
      <c r="E261" s="37">
        <f t="shared" si="18"/>
        <v>1</v>
      </c>
      <c r="F261">
        <f t="shared" si="18"/>
        <v>1.52</v>
      </c>
      <c r="G261">
        <f t="shared" si="8"/>
        <v>1</v>
      </c>
      <c r="H261">
        <f t="shared" si="9"/>
        <v>4</v>
      </c>
      <c r="I261" s="26">
        <f t="shared" si="19"/>
        <v>0.69</v>
      </c>
      <c r="J261" s="26">
        <f t="shared" si="19"/>
        <v>0.64</v>
      </c>
      <c r="K261">
        <f t="shared" si="20"/>
        <v>1</v>
      </c>
      <c r="L261">
        <f t="shared" si="20"/>
        <v>2</v>
      </c>
      <c r="M261">
        <f t="shared" si="12"/>
        <v>3</v>
      </c>
      <c r="N261" s="33">
        <f t="shared" si="13"/>
        <v>9096</v>
      </c>
      <c r="P261" t="s">
        <v>100</v>
      </c>
      <c r="Q261">
        <v>1</v>
      </c>
      <c r="S261" t="s">
        <v>102</v>
      </c>
      <c r="T261">
        <v>1</v>
      </c>
    </row>
    <row r="262" spans="2:20" ht="12.75">
      <c r="B262" t="str">
        <f aca="true" t="shared" si="21" ref="B262:B325">B76</f>
        <v>Diamondsonweb</v>
      </c>
      <c r="C262">
        <f t="shared" si="17"/>
        <v>1</v>
      </c>
      <c r="D262">
        <f aca="true" t="shared" si="22" ref="D262:D325">VLOOKUP(C76,$S$261:$T$264,2,FALSE)</f>
        <v>4</v>
      </c>
      <c r="E262" s="37">
        <f t="shared" si="18"/>
        <v>1.03</v>
      </c>
      <c r="F262">
        <f t="shared" si="18"/>
        <v>1.52</v>
      </c>
      <c r="G262">
        <f aca="true" t="shared" si="23" ref="G262:G325">VLOOKUP(F76,$P$261:$Q$265,2,FALSE)</f>
        <v>4</v>
      </c>
      <c r="H262">
        <f aca="true" t="shared" si="24" ref="H262:H325">VLOOKUP(G76,$P$253:$Q$258,2,FALSE)</f>
        <v>3</v>
      </c>
      <c r="I262" s="26">
        <f t="shared" si="19"/>
        <v>0.725</v>
      </c>
      <c r="J262" s="26">
        <f t="shared" si="19"/>
        <v>0.66</v>
      </c>
      <c r="K262">
        <f t="shared" si="20"/>
        <v>2</v>
      </c>
      <c r="L262">
        <f t="shared" si="20"/>
        <v>1</v>
      </c>
      <c r="M262">
        <f aca="true" t="shared" si="25" ref="M262:M325">VLOOKUP(M76,$S$254:$T$257,2,FALSE)</f>
        <v>2</v>
      </c>
      <c r="N262" s="33">
        <f aca="true" t="shared" si="26" ref="N262:N325">N76</f>
        <v>10614</v>
      </c>
      <c r="P262" t="s">
        <v>71</v>
      </c>
      <c r="Q262">
        <v>2</v>
      </c>
      <c r="S262" t="s">
        <v>104</v>
      </c>
      <c r="T262">
        <v>2</v>
      </c>
    </row>
    <row r="263" spans="2:20" ht="12.75">
      <c r="B263" t="str">
        <f t="shared" si="21"/>
        <v>Diamondsonweb</v>
      </c>
      <c r="C263">
        <f t="shared" si="17"/>
        <v>1</v>
      </c>
      <c r="D263">
        <f t="shared" si="22"/>
        <v>4</v>
      </c>
      <c r="E263" s="37">
        <f t="shared" si="18"/>
        <v>1.01</v>
      </c>
      <c r="F263">
        <f t="shared" si="18"/>
        <v>1.52</v>
      </c>
      <c r="G263">
        <f t="shared" si="23"/>
        <v>2</v>
      </c>
      <c r="H263">
        <f t="shared" si="24"/>
        <v>2</v>
      </c>
      <c r="I263" s="26">
        <f t="shared" si="19"/>
        <v>0.711</v>
      </c>
      <c r="J263" s="26">
        <f t="shared" si="19"/>
        <v>0.64</v>
      </c>
      <c r="K263">
        <f t="shared" si="20"/>
        <v>1</v>
      </c>
      <c r="L263">
        <f t="shared" si="20"/>
        <v>1</v>
      </c>
      <c r="M263">
        <f t="shared" si="25"/>
        <v>2</v>
      </c>
      <c r="N263" s="33">
        <f t="shared" si="26"/>
        <v>8640</v>
      </c>
      <c r="P263" t="s">
        <v>75</v>
      </c>
      <c r="Q263">
        <v>3</v>
      </c>
      <c r="S263" t="s">
        <v>103</v>
      </c>
      <c r="T263">
        <v>3</v>
      </c>
    </row>
    <row r="264" spans="2:20" ht="12.75">
      <c r="B264" t="str">
        <f t="shared" si="21"/>
        <v>Diamondsonweb</v>
      </c>
      <c r="C264">
        <f t="shared" si="17"/>
        <v>1</v>
      </c>
      <c r="D264">
        <f t="shared" si="22"/>
        <v>4</v>
      </c>
      <c r="E264" s="37">
        <f t="shared" si="18"/>
        <v>1</v>
      </c>
      <c r="F264">
        <f t="shared" si="18"/>
        <v>1.52</v>
      </c>
      <c r="G264">
        <f t="shared" si="23"/>
        <v>1</v>
      </c>
      <c r="H264">
        <f t="shared" si="24"/>
        <v>3</v>
      </c>
      <c r="I264" s="26">
        <f t="shared" si="19"/>
        <v>0.672</v>
      </c>
      <c r="J264" s="26">
        <f t="shared" si="19"/>
        <v>0.65</v>
      </c>
      <c r="K264">
        <f t="shared" si="20"/>
        <v>2</v>
      </c>
      <c r="L264">
        <f t="shared" si="20"/>
        <v>1</v>
      </c>
      <c r="M264">
        <f t="shared" si="25"/>
        <v>4</v>
      </c>
      <c r="N264" s="33">
        <f t="shared" si="26"/>
        <v>7793</v>
      </c>
      <c r="P264" t="s">
        <v>105</v>
      </c>
      <c r="Q264">
        <v>4</v>
      </c>
      <c r="S264" t="s">
        <v>67</v>
      </c>
      <c r="T264">
        <v>4</v>
      </c>
    </row>
    <row r="265" spans="2:17" ht="12.75">
      <c r="B265" t="str">
        <f t="shared" si="21"/>
        <v>Diamondsonweb</v>
      </c>
      <c r="C265">
        <f t="shared" si="17"/>
        <v>1</v>
      </c>
      <c r="D265">
        <f t="shared" si="22"/>
        <v>4</v>
      </c>
      <c r="E265" s="37">
        <f t="shared" si="18"/>
        <v>1.01</v>
      </c>
      <c r="F265">
        <f t="shared" si="18"/>
        <v>1.52</v>
      </c>
      <c r="G265">
        <f t="shared" si="23"/>
        <v>2</v>
      </c>
      <c r="H265">
        <f t="shared" si="24"/>
        <v>4</v>
      </c>
      <c r="I265" s="26">
        <f t="shared" si="19"/>
        <v>0.64</v>
      </c>
      <c r="J265" s="26">
        <f t="shared" si="19"/>
        <v>0.72</v>
      </c>
      <c r="K265">
        <f t="shared" si="20"/>
        <v>3</v>
      </c>
      <c r="L265">
        <f t="shared" si="20"/>
        <v>2</v>
      </c>
      <c r="M265">
        <f t="shared" si="25"/>
        <v>2</v>
      </c>
      <c r="N265" s="33">
        <f t="shared" si="26"/>
        <v>10562</v>
      </c>
      <c r="P265" t="s">
        <v>106</v>
      </c>
      <c r="Q265">
        <v>5</v>
      </c>
    </row>
    <row r="266" spans="2:14" ht="12.75">
      <c r="B266" t="str">
        <f t="shared" si="21"/>
        <v>Diamondsonweb</v>
      </c>
      <c r="C266">
        <f t="shared" si="17"/>
        <v>1</v>
      </c>
      <c r="D266">
        <f t="shared" si="22"/>
        <v>4</v>
      </c>
      <c r="E266" s="37">
        <f t="shared" si="18"/>
        <v>1</v>
      </c>
      <c r="F266">
        <f t="shared" si="18"/>
        <v>1.52</v>
      </c>
      <c r="G266">
        <f t="shared" si="23"/>
        <v>2</v>
      </c>
      <c r="H266">
        <f t="shared" si="24"/>
        <v>6</v>
      </c>
      <c r="I266" s="26">
        <f t="shared" si="19"/>
        <v>0.685</v>
      </c>
      <c r="J266" s="26">
        <f t="shared" si="19"/>
        <v>0.63</v>
      </c>
      <c r="K266">
        <f t="shared" si="20"/>
        <v>3</v>
      </c>
      <c r="L266">
        <f t="shared" si="20"/>
        <v>3</v>
      </c>
      <c r="M266">
        <f t="shared" si="25"/>
        <v>3</v>
      </c>
      <c r="N266" s="33">
        <f t="shared" si="26"/>
        <v>12554</v>
      </c>
    </row>
    <row r="267" spans="2:17" ht="12.75">
      <c r="B267" t="str">
        <f t="shared" si="21"/>
        <v>Diamondsonweb</v>
      </c>
      <c r="C267">
        <f t="shared" si="17"/>
        <v>1</v>
      </c>
      <c r="D267">
        <f t="shared" si="22"/>
        <v>4</v>
      </c>
      <c r="E267" s="37">
        <f t="shared" si="18"/>
        <v>1.01</v>
      </c>
      <c r="F267">
        <f t="shared" si="18"/>
        <v>1.51</v>
      </c>
      <c r="G267">
        <f t="shared" si="23"/>
        <v>2</v>
      </c>
      <c r="H267">
        <f t="shared" si="24"/>
        <v>6</v>
      </c>
      <c r="I267" s="26">
        <f t="shared" si="19"/>
        <v>0.646</v>
      </c>
      <c r="J267" s="26">
        <f t="shared" si="19"/>
        <v>0.67</v>
      </c>
      <c r="K267">
        <f t="shared" si="20"/>
        <v>2</v>
      </c>
      <c r="L267">
        <f t="shared" si="20"/>
        <v>1</v>
      </c>
      <c r="M267">
        <f t="shared" si="25"/>
        <v>4</v>
      </c>
      <c r="N267" s="33">
        <f t="shared" si="26"/>
        <v>11561</v>
      </c>
      <c r="P267" t="s">
        <v>13</v>
      </c>
      <c r="Q267">
        <v>1</v>
      </c>
    </row>
    <row r="268" spans="2:17" ht="12.75">
      <c r="B268" t="str">
        <f t="shared" si="21"/>
        <v>Diamondsonweb</v>
      </c>
      <c r="C268">
        <f t="shared" si="17"/>
        <v>1</v>
      </c>
      <c r="D268">
        <f t="shared" si="22"/>
        <v>4</v>
      </c>
      <c r="E268" s="37">
        <f t="shared" si="18"/>
        <v>1.03</v>
      </c>
      <c r="F268">
        <f t="shared" si="18"/>
        <v>1.51</v>
      </c>
      <c r="G268">
        <f t="shared" si="23"/>
        <v>2</v>
      </c>
      <c r="H268">
        <f t="shared" si="24"/>
        <v>3</v>
      </c>
      <c r="I268" s="26">
        <f t="shared" si="19"/>
        <v>0.716</v>
      </c>
      <c r="J268" s="26">
        <f t="shared" si="19"/>
        <v>0.68</v>
      </c>
      <c r="K268">
        <f t="shared" si="20"/>
        <v>2</v>
      </c>
      <c r="L268">
        <f t="shared" si="20"/>
        <v>1</v>
      </c>
      <c r="M268">
        <f t="shared" si="25"/>
        <v>2</v>
      </c>
      <c r="N268" s="33">
        <f t="shared" si="26"/>
        <v>10247</v>
      </c>
      <c r="P268" t="s">
        <v>16</v>
      </c>
      <c r="Q268">
        <v>2</v>
      </c>
    </row>
    <row r="269" spans="2:14" ht="12.75">
      <c r="B269" t="str">
        <f t="shared" si="21"/>
        <v>Diamondsonweb</v>
      </c>
      <c r="C269">
        <f t="shared" si="17"/>
        <v>1</v>
      </c>
      <c r="D269">
        <f t="shared" si="22"/>
        <v>3</v>
      </c>
      <c r="E269" s="37">
        <f t="shared" si="18"/>
        <v>1.01</v>
      </c>
      <c r="F269">
        <f t="shared" si="18"/>
        <v>1.51</v>
      </c>
      <c r="G269">
        <f t="shared" si="23"/>
        <v>2</v>
      </c>
      <c r="H269">
        <f t="shared" si="24"/>
        <v>3</v>
      </c>
      <c r="I269" s="26">
        <f t="shared" si="19"/>
        <v>0.704</v>
      </c>
      <c r="J269" s="26">
        <f t="shared" si="19"/>
        <v>0.62</v>
      </c>
      <c r="K269">
        <f t="shared" si="20"/>
        <v>2</v>
      </c>
      <c r="L269">
        <f t="shared" si="20"/>
        <v>1</v>
      </c>
      <c r="M269">
        <f t="shared" si="25"/>
        <v>2</v>
      </c>
      <c r="N269" s="33">
        <f t="shared" si="26"/>
        <v>9280</v>
      </c>
    </row>
    <row r="270" spans="2:14" ht="12.75">
      <c r="B270" t="str">
        <f t="shared" si="21"/>
        <v>Diamondsonweb</v>
      </c>
      <c r="C270">
        <f t="shared" si="17"/>
        <v>1</v>
      </c>
      <c r="D270">
        <f t="shared" si="22"/>
        <v>4</v>
      </c>
      <c r="E270" s="37">
        <f t="shared" si="18"/>
        <v>1.01</v>
      </c>
      <c r="F270">
        <f t="shared" si="18"/>
        <v>1.51</v>
      </c>
      <c r="G270">
        <f t="shared" si="23"/>
        <v>2</v>
      </c>
      <c r="H270">
        <f t="shared" si="24"/>
        <v>6</v>
      </c>
      <c r="I270" s="26">
        <f t="shared" si="19"/>
        <v>0.694</v>
      </c>
      <c r="J270" s="26">
        <f t="shared" si="19"/>
        <v>0.61</v>
      </c>
      <c r="K270">
        <f t="shared" si="20"/>
        <v>3</v>
      </c>
      <c r="L270">
        <f t="shared" si="20"/>
        <v>3</v>
      </c>
      <c r="M270">
        <f t="shared" si="25"/>
        <v>3</v>
      </c>
      <c r="N270" s="33">
        <f t="shared" si="26"/>
        <v>11224</v>
      </c>
    </row>
    <row r="271" spans="2:14" ht="12.75">
      <c r="B271" t="str">
        <f t="shared" si="21"/>
        <v>Diamondsonweb</v>
      </c>
      <c r="C271">
        <f t="shared" si="17"/>
        <v>1</v>
      </c>
      <c r="D271">
        <f t="shared" si="22"/>
        <v>4</v>
      </c>
      <c r="E271" s="37">
        <f t="shared" si="18"/>
        <v>1.04</v>
      </c>
      <c r="F271">
        <f t="shared" si="18"/>
        <v>1.51</v>
      </c>
      <c r="G271">
        <f t="shared" si="23"/>
        <v>2</v>
      </c>
      <c r="H271">
        <f t="shared" si="24"/>
        <v>3</v>
      </c>
      <c r="I271" s="26">
        <f t="shared" si="19"/>
        <v>0.679</v>
      </c>
      <c r="J271" s="26">
        <f t="shared" si="19"/>
        <v>0.69</v>
      </c>
      <c r="K271">
        <f t="shared" si="20"/>
        <v>3</v>
      </c>
      <c r="L271">
        <f t="shared" si="20"/>
        <v>1</v>
      </c>
      <c r="M271">
        <f t="shared" si="25"/>
        <v>3</v>
      </c>
      <c r="N271" s="33">
        <f t="shared" si="26"/>
        <v>9837</v>
      </c>
    </row>
    <row r="272" spans="2:14" ht="12.75">
      <c r="B272" t="str">
        <f t="shared" si="21"/>
        <v>Diamondsonweb</v>
      </c>
      <c r="C272">
        <f t="shared" si="17"/>
        <v>1</v>
      </c>
      <c r="D272">
        <f t="shared" si="22"/>
        <v>4</v>
      </c>
      <c r="E272" s="37">
        <f t="shared" si="18"/>
        <v>1.06</v>
      </c>
      <c r="F272">
        <f t="shared" si="18"/>
        <v>1.51</v>
      </c>
      <c r="G272">
        <f t="shared" si="23"/>
        <v>2</v>
      </c>
      <c r="H272">
        <f t="shared" si="24"/>
        <v>6</v>
      </c>
      <c r="I272" s="26">
        <f t="shared" si="19"/>
        <v>0.699</v>
      </c>
      <c r="J272" s="26">
        <f t="shared" si="19"/>
        <v>0.63</v>
      </c>
      <c r="K272">
        <f t="shared" si="20"/>
        <v>3</v>
      </c>
      <c r="L272">
        <f t="shared" si="20"/>
        <v>2</v>
      </c>
      <c r="M272">
        <f t="shared" si="25"/>
        <v>3</v>
      </c>
      <c r="N272" s="33">
        <f t="shared" si="26"/>
        <v>10133</v>
      </c>
    </row>
    <row r="273" spans="2:14" ht="12.75">
      <c r="B273" t="str">
        <f t="shared" si="21"/>
        <v>Diamondsonweb</v>
      </c>
      <c r="C273">
        <f t="shared" si="17"/>
        <v>1</v>
      </c>
      <c r="D273">
        <f t="shared" si="22"/>
        <v>4</v>
      </c>
      <c r="E273" s="37">
        <f t="shared" si="18"/>
        <v>1.01</v>
      </c>
      <c r="F273">
        <f t="shared" si="18"/>
        <v>1.51</v>
      </c>
      <c r="G273">
        <f t="shared" si="23"/>
        <v>1</v>
      </c>
      <c r="H273">
        <f t="shared" si="24"/>
        <v>6</v>
      </c>
      <c r="I273" s="26">
        <f t="shared" si="19"/>
        <v>0.702</v>
      </c>
      <c r="J273" s="26">
        <f t="shared" si="19"/>
        <v>0.59</v>
      </c>
      <c r="K273">
        <f t="shared" si="20"/>
        <v>2</v>
      </c>
      <c r="L273">
        <f t="shared" si="20"/>
        <v>1</v>
      </c>
      <c r="M273">
        <f t="shared" si="25"/>
        <v>2</v>
      </c>
      <c r="N273" s="33">
        <f t="shared" si="26"/>
        <v>9590</v>
      </c>
    </row>
    <row r="274" spans="2:14" ht="12.75">
      <c r="B274" t="str">
        <f t="shared" si="21"/>
        <v>Diamondsonweb</v>
      </c>
      <c r="C274">
        <f t="shared" si="17"/>
        <v>1</v>
      </c>
      <c r="D274">
        <f t="shared" si="22"/>
        <v>3</v>
      </c>
      <c r="E274" s="37">
        <f t="shared" si="18"/>
        <v>1.01</v>
      </c>
      <c r="F274">
        <f t="shared" si="18"/>
        <v>1.51</v>
      </c>
      <c r="G274">
        <f t="shared" si="23"/>
        <v>1</v>
      </c>
      <c r="H274">
        <f t="shared" si="24"/>
        <v>3</v>
      </c>
      <c r="I274" s="26">
        <f t="shared" si="19"/>
        <v>0.716</v>
      </c>
      <c r="J274" s="26">
        <f t="shared" si="19"/>
        <v>0.64</v>
      </c>
      <c r="K274">
        <f t="shared" si="20"/>
        <v>2</v>
      </c>
      <c r="L274">
        <f t="shared" si="20"/>
        <v>2</v>
      </c>
      <c r="M274">
        <f t="shared" si="25"/>
        <v>2</v>
      </c>
      <c r="N274" s="33">
        <f t="shared" si="26"/>
        <v>8425</v>
      </c>
    </row>
    <row r="275" spans="2:14" ht="12.75">
      <c r="B275" t="str">
        <f t="shared" si="21"/>
        <v>Diamondsonweb</v>
      </c>
      <c r="C275">
        <f t="shared" si="17"/>
        <v>1</v>
      </c>
      <c r="D275">
        <f t="shared" si="22"/>
        <v>4</v>
      </c>
      <c r="E275" s="37">
        <f t="shared" si="18"/>
        <v>1</v>
      </c>
      <c r="F275">
        <f t="shared" si="18"/>
        <v>1.51</v>
      </c>
      <c r="G275">
        <f t="shared" si="23"/>
        <v>3</v>
      </c>
      <c r="H275">
        <f t="shared" si="24"/>
        <v>3</v>
      </c>
      <c r="I275" s="26">
        <f t="shared" si="19"/>
        <v>0.691</v>
      </c>
      <c r="J275" s="26">
        <f t="shared" si="19"/>
        <v>0.64</v>
      </c>
      <c r="K275">
        <f t="shared" si="20"/>
        <v>3</v>
      </c>
      <c r="L275">
        <f t="shared" si="20"/>
        <v>1</v>
      </c>
      <c r="M275">
        <f t="shared" si="25"/>
        <v>3</v>
      </c>
      <c r="N275" s="33">
        <f t="shared" si="26"/>
        <v>9450</v>
      </c>
    </row>
    <row r="276" spans="2:14" ht="12.75">
      <c r="B276" t="str">
        <f t="shared" si="21"/>
        <v>Diamondsonweb</v>
      </c>
      <c r="C276">
        <f t="shared" si="17"/>
        <v>1</v>
      </c>
      <c r="D276">
        <f t="shared" si="22"/>
        <v>4</v>
      </c>
      <c r="E276" s="37">
        <f t="shared" si="18"/>
        <v>1.04</v>
      </c>
      <c r="F276">
        <f t="shared" si="18"/>
        <v>1.51</v>
      </c>
      <c r="G276">
        <f t="shared" si="23"/>
        <v>3</v>
      </c>
      <c r="H276">
        <f t="shared" si="24"/>
        <v>3</v>
      </c>
      <c r="I276" s="26">
        <f t="shared" si="19"/>
        <v>0.703</v>
      </c>
      <c r="J276" s="26">
        <f t="shared" si="19"/>
        <v>0.6</v>
      </c>
      <c r="K276">
        <f t="shared" si="20"/>
        <v>2</v>
      </c>
      <c r="L276">
        <f t="shared" si="20"/>
        <v>1</v>
      </c>
      <c r="M276">
        <f t="shared" si="25"/>
        <v>2</v>
      </c>
      <c r="N276" s="33">
        <f t="shared" si="26"/>
        <v>10904</v>
      </c>
    </row>
    <row r="277" spans="2:14" ht="12.75">
      <c r="B277" t="str">
        <f t="shared" si="21"/>
        <v>Diamondsonweb</v>
      </c>
      <c r="C277">
        <f t="shared" si="17"/>
        <v>1</v>
      </c>
      <c r="D277">
        <f t="shared" si="22"/>
        <v>4</v>
      </c>
      <c r="E277" s="37">
        <f t="shared" si="18"/>
        <v>1.01</v>
      </c>
      <c r="F277">
        <f t="shared" si="18"/>
        <v>1.51</v>
      </c>
      <c r="G277">
        <f t="shared" si="23"/>
        <v>3</v>
      </c>
      <c r="H277">
        <f t="shared" si="24"/>
        <v>3</v>
      </c>
      <c r="I277" s="26">
        <f t="shared" si="19"/>
        <v>0.703</v>
      </c>
      <c r="J277" s="26">
        <f t="shared" si="19"/>
        <v>0.64</v>
      </c>
      <c r="K277">
        <f t="shared" si="20"/>
        <v>3</v>
      </c>
      <c r="L277">
        <f t="shared" si="20"/>
        <v>2</v>
      </c>
      <c r="M277">
        <f t="shared" si="25"/>
        <v>2</v>
      </c>
      <c r="N277" s="33">
        <f t="shared" si="26"/>
        <v>10904</v>
      </c>
    </row>
    <row r="278" spans="2:14" ht="12.75">
      <c r="B278" t="str">
        <f t="shared" si="21"/>
        <v>Diamondsonweb</v>
      </c>
      <c r="C278">
        <f t="shared" si="17"/>
        <v>1</v>
      </c>
      <c r="D278">
        <f t="shared" si="22"/>
        <v>4</v>
      </c>
      <c r="E278" s="37">
        <f aca="true" t="shared" si="27" ref="E278:F297">D92</f>
        <v>1.01</v>
      </c>
      <c r="F278">
        <f t="shared" si="27"/>
        <v>1.51</v>
      </c>
      <c r="G278">
        <f t="shared" si="23"/>
        <v>3</v>
      </c>
      <c r="H278">
        <f t="shared" si="24"/>
        <v>4</v>
      </c>
      <c r="I278" s="26">
        <f aca="true" t="shared" si="28" ref="I278:J297">I92</f>
        <v>0.705</v>
      </c>
      <c r="J278" s="26">
        <f t="shared" si="28"/>
        <v>0.57</v>
      </c>
      <c r="K278">
        <f aca="true" t="shared" si="29" ref="K278:L297">VLOOKUP(K92,$S$254:$T$256,2,FALSE)</f>
        <v>2</v>
      </c>
      <c r="L278">
        <f t="shared" si="29"/>
        <v>1</v>
      </c>
      <c r="M278">
        <f t="shared" si="25"/>
        <v>2</v>
      </c>
      <c r="N278" s="33">
        <f t="shared" si="26"/>
        <v>9795</v>
      </c>
    </row>
    <row r="279" spans="2:14" ht="12.75">
      <c r="B279" t="str">
        <f t="shared" si="21"/>
        <v>Diamondsonweb</v>
      </c>
      <c r="C279">
        <f t="shared" si="17"/>
        <v>1</v>
      </c>
      <c r="D279">
        <f t="shared" si="22"/>
        <v>4</v>
      </c>
      <c r="E279" s="37">
        <f t="shared" si="27"/>
        <v>1.02</v>
      </c>
      <c r="F279">
        <f t="shared" si="27"/>
        <v>1.51</v>
      </c>
      <c r="G279">
        <f t="shared" si="23"/>
        <v>3</v>
      </c>
      <c r="H279">
        <f t="shared" si="24"/>
        <v>4</v>
      </c>
      <c r="I279" s="26">
        <f t="shared" si="28"/>
        <v>0.707</v>
      </c>
      <c r="J279" s="26">
        <f t="shared" si="28"/>
        <v>0.65</v>
      </c>
      <c r="K279">
        <f t="shared" si="29"/>
        <v>3</v>
      </c>
      <c r="L279">
        <f t="shared" si="29"/>
        <v>2</v>
      </c>
      <c r="M279">
        <f t="shared" si="25"/>
        <v>2</v>
      </c>
      <c r="N279" s="33">
        <f t="shared" si="26"/>
        <v>11429</v>
      </c>
    </row>
    <row r="280" spans="2:14" ht="12.75">
      <c r="B280" t="str">
        <f t="shared" si="21"/>
        <v>Diamondsonweb</v>
      </c>
      <c r="C280">
        <f t="shared" si="17"/>
        <v>1</v>
      </c>
      <c r="D280">
        <f t="shared" si="22"/>
        <v>4</v>
      </c>
      <c r="E280" s="37">
        <f t="shared" si="27"/>
        <v>1</v>
      </c>
      <c r="F280">
        <f t="shared" si="27"/>
        <v>1.51</v>
      </c>
      <c r="G280">
        <f t="shared" si="23"/>
        <v>3</v>
      </c>
      <c r="H280">
        <f t="shared" si="24"/>
        <v>4</v>
      </c>
      <c r="I280" s="26">
        <f t="shared" si="28"/>
        <v>0.702</v>
      </c>
      <c r="J280" s="26">
        <f t="shared" si="28"/>
        <v>0.66</v>
      </c>
      <c r="K280">
        <f t="shared" si="29"/>
        <v>3</v>
      </c>
      <c r="L280">
        <f t="shared" si="29"/>
        <v>1</v>
      </c>
      <c r="M280">
        <f t="shared" si="25"/>
        <v>2</v>
      </c>
      <c r="N280" s="33">
        <f t="shared" si="26"/>
        <v>11429</v>
      </c>
    </row>
    <row r="281" spans="2:14" ht="12.75">
      <c r="B281" t="str">
        <f t="shared" si="21"/>
        <v>Diamondsonweb</v>
      </c>
      <c r="C281">
        <f t="shared" si="17"/>
        <v>1</v>
      </c>
      <c r="D281">
        <f t="shared" si="22"/>
        <v>4</v>
      </c>
      <c r="E281" s="37">
        <f t="shared" si="27"/>
        <v>1.02</v>
      </c>
      <c r="F281">
        <f t="shared" si="27"/>
        <v>1.51</v>
      </c>
      <c r="G281">
        <f t="shared" si="23"/>
        <v>3</v>
      </c>
      <c r="H281">
        <f t="shared" si="24"/>
        <v>4</v>
      </c>
      <c r="I281" s="26">
        <f t="shared" si="28"/>
        <v>0.705</v>
      </c>
      <c r="J281" s="26">
        <f t="shared" si="28"/>
        <v>0.63</v>
      </c>
      <c r="K281">
        <f t="shared" si="29"/>
        <v>3</v>
      </c>
      <c r="L281">
        <f t="shared" si="29"/>
        <v>1</v>
      </c>
      <c r="M281">
        <f t="shared" si="25"/>
        <v>2</v>
      </c>
      <c r="N281" s="33">
        <f t="shared" si="26"/>
        <v>11429</v>
      </c>
    </row>
    <row r="282" spans="2:14" ht="12.75">
      <c r="B282" t="str">
        <f t="shared" si="21"/>
        <v>Diamondsonweb</v>
      </c>
      <c r="C282">
        <f t="shared" si="17"/>
        <v>1</v>
      </c>
      <c r="D282">
        <f t="shared" si="22"/>
        <v>4</v>
      </c>
      <c r="E282" s="37">
        <f t="shared" si="27"/>
        <v>1.03</v>
      </c>
      <c r="F282">
        <f t="shared" si="27"/>
        <v>1.51</v>
      </c>
      <c r="G282">
        <f t="shared" si="23"/>
        <v>3</v>
      </c>
      <c r="H282">
        <f t="shared" si="24"/>
        <v>4</v>
      </c>
      <c r="I282" s="26">
        <f t="shared" si="28"/>
        <v>0.679</v>
      </c>
      <c r="J282" s="26">
        <f t="shared" si="28"/>
        <v>0.66</v>
      </c>
      <c r="K282">
        <f t="shared" si="29"/>
        <v>1</v>
      </c>
      <c r="L282">
        <f t="shared" si="29"/>
        <v>1</v>
      </c>
      <c r="M282">
        <f t="shared" si="25"/>
        <v>4</v>
      </c>
      <c r="N282" s="33">
        <f t="shared" si="26"/>
        <v>11885</v>
      </c>
    </row>
    <row r="283" spans="2:14" ht="12.75">
      <c r="B283" t="str">
        <f t="shared" si="21"/>
        <v>Diamondsonweb</v>
      </c>
      <c r="C283">
        <f t="shared" si="17"/>
        <v>1</v>
      </c>
      <c r="D283">
        <f t="shared" si="22"/>
        <v>4</v>
      </c>
      <c r="E283" s="37">
        <f t="shared" si="27"/>
        <v>1.01</v>
      </c>
      <c r="F283">
        <f t="shared" si="27"/>
        <v>1.51</v>
      </c>
      <c r="G283">
        <f t="shared" si="23"/>
        <v>3</v>
      </c>
      <c r="H283">
        <f t="shared" si="24"/>
        <v>1</v>
      </c>
      <c r="I283" s="26">
        <f t="shared" si="28"/>
        <v>0.689</v>
      </c>
      <c r="J283" s="26">
        <f t="shared" si="28"/>
        <v>0.64</v>
      </c>
      <c r="K283">
        <f t="shared" si="29"/>
        <v>3</v>
      </c>
      <c r="L283">
        <f t="shared" si="29"/>
        <v>1</v>
      </c>
      <c r="M283">
        <f t="shared" si="25"/>
        <v>3</v>
      </c>
      <c r="N283" s="33">
        <f t="shared" si="26"/>
        <v>8057</v>
      </c>
    </row>
    <row r="284" spans="2:14" ht="12.75">
      <c r="B284" t="str">
        <f t="shared" si="21"/>
        <v>Diamondsonweb</v>
      </c>
      <c r="C284">
        <f t="shared" si="17"/>
        <v>1</v>
      </c>
      <c r="D284">
        <f t="shared" si="22"/>
        <v>4</v>
      </c>
      <c r="E284" s="37">
        <f t="shared" si="27"/>
        <v>1</v>
      </c>
      <c r="F284">
        <f t="shared" si="27"/>
        <v>1.51</v>
      </c>
      <c r="G284">
        <f t="shared" si="23"/>
        <v>3</v>
      </c>
      <c r="H284">
        <f t="shared" si="24"/>
        <v>1</v>
      </c>
      <c r="I284" s="26">
        <f t="shared" si="28"/>
        <v>0.688</v>
      </c>
      <c r="J284" s="26">
        <f t="shared" si="28"/>
        <v>0.68</v>
      </c>
      <c r="K284">
        <f t="shared" si="29"/>
        <v>1</v>
      </c>
      <c r="L284">
        <f t="shared" si="29"/>
        <v>1</v>
      </c>
      <c r="M284">
        <f t="shared" si="25"/>
        <v>3</v>
      </c>
      <c r="N284" s="33">
        <f t="shared" si="26"/>
        <v>8539</v>
      </c>
    </row>
    <row r="285" spans="2:14" ht="12.75">
      <c r="B285" t="str">
        <f t="shared" si="21"/>
        <v>Diamondsonweb</v>
      </c>
      <c r="C285">
        <f aca="true" t="shared" si="30" ref="C285:C316">IF(H99="gia",1,2)</f>
        <v>1</v>
      </c>
      <c r="D285">
        <f t="shared" si="22"/>
        <v>4</v>
      </c>
      <c r="E285" s="37">
        <f t="shared" si="27"/>
        <v>1.01</v>
      </c>
      <c r="F285">
        <f t="shared" si="27"/>
        <v>1.51</v>
      </c>
      <c r="G285">
        <f t="shared" si="23"/>
        <v>3</v>
      </c>
      <c r="H285">
        <f t="shared" si="24"/>
        <v>1</v>
      </c>
      <c r="I285" s="26">
        <f t="shared" si="28"/>
        <v>0.695</v>
      </c>
      <c r="J285" s="26">
        <f t="shared" si="28"/>
        <v>0.61</v>
      </c>
      <c r="K285">
        <f t="shared" si="29"/>
        <v>2</v>
      </c>
      <c r="L285">
        <f t="shared" si="29"/>
        <v>1</v>
      </c>
      <c r="M285">
        <f t="shared" si="25"/>
        <v>3</v>
      </c>
      <c r="N285" s="33">
        <f t="shared" si="26"/>
        <v>8443</v>
      </c>
    </row>
    <row r="286" spans="2:14" ht="12.75">
      <c r="B286" t="str">
        <f t="shared" si="21"/>
        <v>Diamondsonweb</v>
      </c>
      <c r="C286">
        <f t="shared" si="30"/>
        <v>1</v>
      </c>
      <c r="D286">
        <f t="shared" si="22"/>
        <v>4</v>
      </c>
      <c r="E286" s="37">
        <f t="shared" si="27"/>
        <v>1.02</v>
      </c>
      <c r="F286">
        <f t="shared" si="27"/>
        <v>1.51</v>
      </c>
      <c r="G286">
        <f t="shared" si="23"/>
        <v>4</v>
      </c>
      <c r="H286">
        <f t="shared" si="24"/>
        <v>3</v>
      </c>
      <c r="I286" s="26">
        <f t="shared" si="28"/>
        <v>0.657</v>
      </c>
      <c r="J286" s="26">
        <f t="shared" si="28"/>
        <v>0.66</v>
      </c>
      <c r="K286">
        <f t="shared" si="29"/>
        <v>2</v>
      </c>
      <c r="L286">
        <f t="shared" si="29"/>
        <v>1</v>
      </c>
      <c r="M286">
        <f t="shared" si="25"/>
        <v>4</v>
      </c>
      <c r="N286" s="33">
        <f t="shared" si="26"/>
        <v>14804</v>
      </c>
    </row>
    <row r="287" spans="2:14" ht="12.75">
      <c r="B287" t="str">
        <f t="shared" si="21"/>
        <v>Diamondsonweb</v>
      </c>
      <c r="C287">
        <f t="shared" si="30"/>
        <v>1</v>
      </c>
      <c r="D287">
        <f t="shared" si="22"/>
        <v>4</v>
      </c>
      <c r="E287" s="37">
        <f t="shared" si="27"/>
        <v>1.02</v>
      </c>
      <c r="F287">
        <f t="shared" si="27"/>
        <v>1.51</v>
      </c>
      <c r="G287">
        <f t="shared" si="23"/>
        <v>4</v>
      </c>
      <c r="H287">
        <f t="shared" si="24"/>
        <v>3</v>
      </c>
      <c r="I287" s="26">
        <f t="shared" si="28"/>
        <v>0.684</v>
      </c>
      <c r="J287" s="26">
        <f t="shared" si="28"/>
        <v>0.63</v>
      </c>
      <c r="K287">
        <f t="shared" si="29"/>
        <v>3</v>
      </c>
      <c r="L287">
        <f t="shared" si="29"/>
        <v>1</v>
      </c>
      <c r="M287">
        <f t="shared" si="25"/>
        <v>3</v>
      </c>
      <c r="N287" s="33">
        <f t="shared" si="26"/>
        <v>11298</v>
      </c>
    </row>
    <row r="288" spans="2:14" ht="12.75">
      <c r="B288" t="str">
        <f t="shared" si="21"/>
        <v>Diamondsonweb</v>
      </c>
      <c r="C288">
        <f t="shared" si="30"/>
        <v>1</v>
      </c>
      <c r="D288">
        <f t="shared" si="22"/>
        <v>4</v>
      </c>
      <c r="E288" s="37">
        <f t="shared" si="27"/>
        <v>1.03</v>
      </c>
      <c r="F288">
        <f t="shared" si="27"/>
        <v>1.51</v>
      </c>
      <c r="G288">
        <f t="shared" si="23"/>
        <v>4</v>
      </c>
      <c r="H288">
        <f t="shared" si="24"/>
        <v>4</v>
      </c>
      <c r="I288" s="26">
        <f t="shared" si="28"/>
        <v>0.689</v>
      </c>
      <c r="J288" s="26">
        <f t="shared" si="28"/>
        <v>0.68</v>
      </c>
      <c r="K288">
        <f t="shared" si="29"/>
        <v>1</v>
      </c>
      <c r="L288">
        <f t="shared" si="29"/>
        <v>2</v>
      </c>
      <c r="M288">
        <f t="shared" si="25"/>
        <v>3</v>
      </c>
      <c r="N288" s="33">
        <f t="shared" si="26"/>
        <v>12340</v>
      </c>
    </row>
    <row r="289" spans="2:14" ht="12.75">
      <c r="B289" t="str">
        <f t="shared" si="21"/>
        <v>Diamondsonweb</v>
      </c>
      <c r="C289">
        <f t="shared" si="30"/>
        <v>1</v>
      </c>
      <c r="D289">
        <f t="shared" si="22"/>
        <v>4</v>
      </c>
      <c r="E289" s="37">
        <f t="shared" si="27"/>
        <v>1.02</v>
      </c>
      <c r="F289">
        <f t="shared" si="27"/>
        <v>1.51</v>
      </c>
      <c r="G289">
        <f t="shared" si="23"/>
        <v>5</v>
      </c>
      <c r="H289">
        <f t="shared" si="24"/>
        <v>3</v>
      </c>
      <c r="I289" s="26">
        <f t="shared" si="28"/>
        <v>0.685</v>
      </c>
      <c r="J289" s="26">
        <f t="shared" si="28"/>
        <v>0.65</v>
      </c>
      <c r="K289">
        <f t="shared" si="29"/>
        <v>3</v>
      </c>
      <c r="L289">
        <f t="shared" si="29"/>
        <v>1</v>
      </c>
      <c r="M289">
        <f t="shared" si="25"/>
        <v>3</v>
      </c>
      <c r="N289" s="33">
        <f t="shared" si="26"/>
        <v>11380</v>
      </c>
    </row>
    <row r="290" spans="2:14" ht="12.75">
      <c r="B290" t="str">
        <f t="shared" si="21"/>
        <v>Diamondsonweb</v>
      </c>
      <c r="C290">
        <f t="shared" si="30"/>
        <v>1</v>
      </c>
      <c r="D290">
        <f t="shared" si="22"/>
        <v>4</v>
      </c>
      <c r="E290" s="37">
        <f t="shared" si="27"/>
        <v>1.05</v>
      </c>
      <c r="F290">
        <f t="shared" si="27"/>
        <v>1.51</v>
      </c>
      <c r="G290">
        <f t="shared" si="23"/>
        <v>5</v>
      </c>
      <c r="H290">
        <f t="shared" si="24"/>
        <v>4</v>
      </c>
      <c r="I290" s="26">
        <f t="shared" si="28"/>
        <v>0.7</v>
      </c>
      <c r="J290" s="26">
        <f t="shared" si="28"/>
        <v>0.65</v>
      </c>
      <c r="K290">
        <f t="shared" si="29"/>
        <v>2</v>
      </c>
      <c r="L290">
        <f t="shared" si="29"/>
        <v>2</v>
      </c>
      <c r="M290">
        <f t="shared" si="25"/>
        <v>3</v>
      </c>
      <c r="N290" s="33">
        <f t="shared" si="26"/>
        <v>12349</v>
      </c>
    </row>
    <row r="291" spans="2:14" ht="12.75">
      <c r="B291" t="str">
        <f t="shared" si="21"/>
        <v>Diamondsonweb</v>
      </c>
      <c r="C291">
        <f t="shared" si="30"/>
        <v>1</v>
      </c>
      <c r="D291">
        <f t="shared" si="22"/>
        <v>3</v>
      </c>
      <c r="E291" s="37">
        <f t="shared" si="27"/>
        <v>1.01</v>
      </c>
      <c r="F291">
        <f t="shared" si="27"/>
        <v>1.51</v>
      </c>
      <c r="G291">
        <f t="shared" si="23"/>
        <v>5</v>
      </c>
      <c r="H291">
        <f t="shared" si="24"/>
        <v>2</v>
      </c>
      <c r="I291" s="26">
        <f t="shared" si="28"/>
        <v>0.688</v>
      </c>
      <c r="J291" s="26">
        <f t="shared" si="28"/>
        <v>0.66</v>
      </c>
      <c r="K291">
        <f t="shared" si="29"/>
        <v>2</v>
      </c>
      <c r="L291">
        <f t="shared" si="29"/>
        <v>1</v>
      </c>
      <c r="M291">
        <f t="shared" si="25"/>
        <v>3</v>
      </c>
      <c r="N291" s="33">
        <f t="shared" si="26"/>
        <v>10800</v>
      </c>
    </row>
    <row r="292" spans="2:14" ht="12.75">
      <c r="B292" t="str">
        <f t="shared" si="21"/>
        <v>Diamondsonweb</v>
      </c>
      <c r="C292">
        <f t="shared" si="30"/>
        <v>1</v>
      </c>
      <c r="D292">
        <f t="shared" si="22"/>
        <v>4</v>
      </c>
      <c r="E292" s="37">
        <f t="shared" si="27"/>
        <v>1.01</v>
      </c>
      <c r="F292">
        <f t="shared" si="27"/>
        <v>1.51</v>
      </c>
      <c r="G292">
        <f t="shared" si="23"/>
        <v>3</v>
      </c>
      <c r="H292">
        <f t="shared" si="24"/>
        <v>3</v>
      </c>
      <c r="I292" s="26">
        <f t="shared" si="28"/>
        <v>0.67</v>
      </c>
      <c r="J292" s="26">
        <f t="shared" si="28"/>
        <v>0.62</v>
      </c>
      <c r="K292">
        <f t="shared" si="29"/>
        <v>2</v>
      </c>
      <c r="L292">
        <f t="shared" si="29"/>
        <v>1</v>
      </c>
      <c r="M292">
        <f t="shared" si="25"/>
        <v>4</v>
      </c>
      <c r="N292" s="33">
        <f t="shared" si="26"/>
        <v>10904</v>
      </c>
    </row>
    <row r="293" spans="2:14" ht="12.75">
      <c r="B293" t="str">
        <f t="shared" si="21"/>
        <v>Diamondsonweb</v>
      </c>
      <c r="C293">
        <f t="shared" si="30"/>
        <v>1</v>
      </c>
      <c r="D293">
        <f t="shared" si="22"/>
        <v>4</v>
      </c>
      <c r="E293" s="37">
        <f t="shared" si="27"/>
        <v>1.01</v>
      </c>
      <c r="F293">
        <f t="shared" si="27"/>
        <v>1.51</v>
      </c>
      <c r="G293">
        <f t="shared" si="23"/>
        <v>2</v>
      </c>
      <c r="H293">
        <f t="shared" si="24"/>
        <v>2</v>
      </c>
      <c r="I293" s="26">
        <f t="shared" si="28"/>
        <v>0.699</v>
      </c>
      <c r="J293" s="26">
        <f t="shared" si="28"/>
        <v>0.64</v>
      </c>
      <c r="K293">
        <f t="shared" si="29"/>
        <v>3</v>
      </c>
      <c r="L293">
        <f t="shared" si="29"/>
        <v>1</v>
      </c>
      <c r="M293">
        <f t="shared" si="25"/>
        <v>3</v>
      </c>
      <c r="N293" s="33">
        <f t="shared" si="26"/>
        <v>9152</v>
      </c>
    </row>
    <row r="294" spans="2:14" ht="12.75">
      <c r="B294" t="str">
        <f t="shared" si="21"/>
        <v>Diamondsonweb</v>
      </c>
      <c r="C294">
        <f t="shared" si="30"/>
        <v>1</v>
      </c>
      <c r="D294">
        <f t="shared" si="22"/>
        <v>4</v>
      </c>
      <c r="E294" s="37">
        <f t="shared" si="27"/>
        <v>1</v>
      </c>
      <c r="F294">
        <f t="shared" si="27"/>
        <v>1.51</v>
      </c>
      <c r="G294">
        <f t="shared" si="23"/>
        <v>2</v>
      </c>
      <c r="H294">
        <f t="shared" si="24"/>
        <v>1</v>
      </c>
      <c r="I294" s="26">
        <f t="shared" si="28"/>
        <v>0.689</v>
      </c>
      <c r="J294" s="26">
        <f t="shared" si="28"/>
        <v>0.72</v>
      </c>
      <c r="K294">
        <f t="shared" si="29"/>
        <v>2</v>
      </c>
      <c r="L294">
        <f t="shared" si="29"/>
        <v>2</v>
      </c>
      <c r="M294">
        <f t="shared" si="25"/>
        <v>2</v>
      </c>
      <c r="N294" s="33">
        <f t="shared" si="26"/>
        <v>7733</v>
      </c>
    </row>
    <row r="295" spans="2:14" ht="12.75">
      <c r="B295" t="str">
        <f t="shared" si="21"/>
        <v>Diamondsonweb</v>
      </c>
      <c r="C295">
        <f t="shared" si="30"/>
        <v>1</v>
      </c>
      <c r="D295">
        <f t="shared" si="22"/>
        <v>4</v>
      </c>
      <c r="E295" s="37">
        <f t="shared" si="27"/>
        <v>1</v>
      </c>
      <c r="F295">
        <f t="shared" si="27"/>
        <v>1.51</v>
      </c>
      <c r="G295">
        <f t="shared" si="23"/>
        <v>2</v>
      </c>
      <c r="H295">
        <f t="shared" si="24"/>
        <v>1</v>
      </c>
      <c r="I295" s="26">
        <f t="shared" si="28"/>
        <v>0.682</v>
      </c>
      <c r="J295" s="26">
        <f t="shared" si="28"/>
        <v>0.63</v>
      </c>
      <c r="K295">
        <f t="shared" si="29"/>
        <v>3</v>
      </c>
      <c r="L295">
        <f t="shared" si="29"/>
        <v>2</v>
      </c>
      <c r="M295">
        <f t="shared" si="25"/>
        <v>3</v>
      </c>
      <c r="N295" s="33">
        <f t="shared" si="26"/>
        <v>8014</v>
      </c>
    </row>
    <row r="296" spans="2:14" ht="12.75">
      <c r="B296" t="str">
        <f t="shared" si="21"/>
        <v>Diamondsonweb</v>
      </c>
      <c r="C296">
        <f t="shared" si="30"/>
        <v>1</v>
      </c>
      <c r="D296">
        <f t="shared" si="22"/>
        <v>4</v>
      </c>
      <c r="E296" s="37">
        <f t="shared" si="27"/>
        <v>1.02</v>
      </c>
      <c r="F296">
        <f t="shared" si="27"/>
        <v>1.51</v>
      </c>
      <c r="G296">
        <f t="shared" si="23"/>
        <v>2</v>
      </c>
      <c r="H296">
        <f t="shared" si="24"/>
        <v>2</v>
      </c>
      <c r="I296" s="26">
        <f t="shared" si="28"/>
        <v>0.694</v>
      </c>
      <c r="J296" s="26">
        <f t="shared" si="28"/>
        <v>0.71</v>
      </c>
      <c r="K296">
        <f t="shared" si="29"/>
        <v>2</v>
      </c>
      <c r="L296">
        <f t="shared" si="29"/>
        <v>2</v>
      </c>
      <c r="M296">
        <f t="shared" si="25"/>
        <v>2</v>
      </c>
      <c r="N296" s="33">
        <f t="shared" si="26"/>
        <v>8332</v>
      </c>
    </row>
    <row r="297" spans="2:14" ht="12.75">
      <c r="B297" t="str">
        <f t="shared" si="21"/>
        <v>Diamondsonweb</v>
      </c>
      <c r="C297">
        <f t="shared" si="30"/>
        <v>1</v>
      </c>
      <c r="D297">
        <f t="shared" si="22"/>
        <v>1</v>
      </c>
      <c r="E297" s="37">
        <f t="shared" si="27"/>
        <v>1.01</v>
      </c>
      <c r="F297">
        <f t="shared" si="27"/>
        <v>1.51</v>
      </c>
      <c r="G297">
        <f t="shared" si="23"/>
        <v>5</v>
      </c>
      <c r="H297">
        <f t="shared" si="24"/>
        <v>2</v>
      </c>
      <c r="I297" s="26">
        <f t="shared" si="28"/>
        <v>0.75</v>
      </c>
      <c r="J297" s="26">
        <f t="shared" si="28"/>
        <v>0.61</v>
      </c>
      <c r="K297">
        <f t="shared" si="29"/>
        <v>1</v>
      </c>
      <c r="L297">
        <f t="shared" si="29"/>
        <v>2</v>
      </c>
      <c r="M297">
        <f t="shared" si="25"/>
        <v>2</v>
      </c>
      <c r="N297" s="33">
        <f t="shared" si="26"/>
        <v>8331</v>
      </c>
    </row>
    <row r="298" spans="2:14" ht="12.75">
      <c r="B298" t="str">
        <f t="shared" si="21"/>
        <v>Diamondsonweb</v>
      </c>
      <c r="C298">
        <f t="shared" si="30"/>
        <v>1</v>
      </c>
      <c r="D298">
        <f t="shared" si="22"/>
        <v>4</v>
      </c>
      <c r="E298" s="37">
        <f aca="true" t="shared" si="31" ref="E298:F317">D112</f>
        <v>1.01</v>
      </c>
      <c r="F298">
        <f t="shared" si="31"/>
        <v>1.51</v>
      </c>
      <c r="G298">
        <f t="shared" si="23"/>
        <v>2</v>
      </c>
      <c r="H298">
        <f t="shared" si="24"/>
        <v>2</v>
      </c>
      <c r="I298" s="26">
        <f aca="true" t="shared" si="32" ref="I298:J317">I112</f>
        <v>0.77</v>
      </c>
      <c r="J298" s="26">
        <f t="shared" si="32"/>
        <v>0.6</v>
      </c>
      <c r="K298">
        <f aca="true" t="shared" si="33" ref="K298:L317">VLOOKUP(K112,$S$254:$T$256,2,FALSE)</f>
        <v>2</v>
      </c>
      <c r="L298">
        <f t="shared" si="33"/>
        <v>2</v>
      </c>
      <c r="M298">
        <f t="shared" si="25"/>
        <v>2</v>
      </c>
      <c r="N298" s="33">
        <f t="shared" si="26"/>
        <v>7547</v>
      </c>
    </row>
    <row r="299" spans="2:14" ht="12.75">
      <c r="B299" t="str">
        <f t="shared" si="21"/>
        <v>Diamondsonweb</v>
      </c>
      <c r="C299">
        <f t="shared" si="30"/>
        <v>1</v>
      </c>
      <c r="D299">
        <f t="shared" si="22"/>
        <v>4</v>
      </c>
      <c r="E299" s="37">
        <f t="shared" si="31"/>
        <v>1.02</v>
      </c>
      <c r="F299">
        <f t="shared" si="31"/>
        <v>1.51</v>
      </c>
      <c r="G299">
        <f t="shared" si="23"/>
        <v>2</v>
      </c>
      <c r="H299">
        <f t="shared" si="24"/>
        <v>1</v>
      </c>
      <c r="I299" s="26">
        <f t="shared" si="32"/>
        <v>0.691</v>
      </c>
      <c r="J299" s="26">
        <f t="shared" si="32"/>
        <v>0.64</v>
      </c>
      <c r="K299">
        <f t="shared" si="33"/>
        <v>3</v>
      </c>
      <c r="L299">
        <f t="shared" si="33"/>
        <v>1</v>
      </c>
      <c r="M299">
        <f t="shared" si="25"/>
        <v>3</v>
      </c>
      <c r="N299" s="33">
        <f t="shared" si="26"/>
        <v>8014</v>
      </c>
    </row>
    <row r="300" spans="2:14" ht="12.75">
      <c r="B300" t="str">
        <f t="shared" si="21"/>
        <v>Diamondsonweb</v>
      </c>
      <c r="C300">
        <f t="shared" si="30"/>
        <v>1</v>
      </c>
      <c r="D300">
        <f t="shared" si="22"/>
        <v>4</v>
      </c>
      <c r="E300" s="37">
        <f t="shared" si="31"/>
        <v>1.01</v>
      </c>
      <c r="F300">
        <f t="shared" si="31"/>
        <v>1.51</v>
      </c>
      <c r="G300">
        <f t="shared" si="23"/>
        <v>2</v>
      </c>
      <c r="H300">
        <f t="shared" si="24"/>
        <v>4</v>
      </c>
      <c r="I300" s="26">
        <f t="shared" si="32"/>
        <v>0.694</v>
      </c>
      <c r="J300" s="26">
        <f t="shared" si="32"/>
        <v>0.7</v>
      </c>
      <c r="K300">
        <f t="shared" si="33"/>
        <v>1</v>
      </c>
      <c r="L300">
        <f t="shared" si="33"/>
        <v>2</v>
      </c>
      <c r="M300">
        <f t="shared" si="25"/>
        <v>3</v>
      </c>
      <c r="N300" s="33">
        <f t="shared" si="26"/>
        <v>10054</v>
      </c>
    </row>
    <row r="301" spans="2:14" ht="12.75">
      <c r="B301" t="str">
        <f t="shared" si="21"/>
        <v>Diamondsonweb</v>
      </c>
      <c r="C301">
        <f t="shared" si="30"/>
        <v>1</v>
      </c>
      <c r="D301">
        <f t="shared" si="22"/>
        <v>4</v>
      </c>
      <c r="E301" s="37">
        <f t="shared" si="31"/>
        <v>1.02</v>
      </c>
      <c r="F301">
        <f t="shared" si="31"/>
        <v>1.5</v>
      </c>
      <c r="G301">
        <f t="shared" si="23"/>
        <v>2</v>
      </c>
      <c r="H301">
        <f t="shared" si="24"/>
        <v>4</v>
      </c>
      <c r="I301" s="26">
        <f t="shared" si="32"/>
        <v>0.699</v>
      </c>
      <c r="J301" s="26">
        <f t="shared" si="32"/>
        <v>0.63</v>
      </c>
      <c r="K301">
        <f t="shared" si="33"/>
        <v>2</v>
      </c>
      <c r="L301">
        <f t="shared" si="33"/>
        <v>1</v>
      </c>
      <c r="M301">
        <f t="shared" si="25"/>
        <v>3</v>
      </c>
      <c r="N301" s="33">
        <f t="shared" si="26"/>
        <v>10701</v>
      </c>
    </row>
    <row r="302" spans="2:14" ht="12.75">
      <c r="B302" t="str">
        <f t="shared" si="21"/>
        <v>Diamondsonweb</v>
      </c>
      <c r="C302">
        <f t="shared" si="30"/>
        <v>1</v>
      </c>
      <c r="D302">
        <f t="shared" si="22"/>
        <v>4</v>
      </c>
      <c r="E302" s="37">
        <f t="shared" si="31"/>
        <v>1.01</v>
      </c>
      <c r="F302">
        <f t="shared" si="31"/>
        <v>1.5</v>
      </c>
      <c r="G302">
        <f t="shared" si="23"/>
        <v>2</v>
      </c>
      <c r="H302">
        <f t="shared" si="24"/>
        <v>4</v>
      </c>
      <c r="I302" s="26">
        <f t="shared" si="32"/>
        <v>0.675</v>
      </c>
      <c r="J302" s="26">
        <f t="shared" si="32"/>
        <v>0.65</v>
      </c>
      <c r="K302">
        <f t="shared" si="33"/>
        <v>2</v>
      </c>
      <c r="L302">
        <f t="shared" si="33"/>
        <v>1</v>
      </c>
      <c r="M302">
        <f t="shared" si="25"/>
        <v>4</v>
      </c>
      <c r="N302" s="33">
        <f t="shared" si="26"/>
        <v>9189</v>
      </c>
    </row>
    <row r="303" spans="2:14" ht="12.75">
      <c r="B303" t="str">
        <f t="shared" si="21"/>
        <v>Diamondsonweb</v>
      </c>
      <c r="C303">
        <f t="shared" si="30"/>
        <v>1</v>
      </c>
      <c r="D303">
        <f t="shared" si="22"/>
        <v>4</v>
      </c>
      <c r="E303" s="37">
        <f t="shared" si="31"/>
        <v>1.02</v>
      </c>
      <c r="F303">
        <f t="shared" si="31"/>
        <v>1.5</v>
      </c>
      <c r="G303">
        <f t="shared" si="23"/>
        <v>2</v>
      </c>
      <c r="H303">
        <f t="shared" si="24"/>
        <v>4</v>
      </c>
      <c r="I303" s="26">
        <f t="shared" si="32"/>
        <v>0.658</v>
      </c>
      <c r="J303" s="26">
        <f t="shared" si="32"/>
        <v>0.7</v>
      </c>
      <c r="K303">
        <f t="shared" si="33"/>
        <v>1</v>
      </c>
      <c r="L303">
        <f t="shared" si="33"/>
        <v>1</v>
      </c>
      <c r="M303">
        <f t="shared" si="25"/>
        <v>3</v>
      </c>
      <c r="N303" s="33">
        <f t="shared" si="26"/>
        <v>10701</v>
      </c>
    </row>
    <row r="304" spans="2:14" ht="12.75">
      <c r="B304" t="str">
        <f t="shared" si="21"/>
        <v>Diamondsonweb</v>
      </c>
      <c r="C304">
        <f t="shared" si="30"/>
        <v>1</v>
      </c>
      <c r="D304">
        <f t="shared" si="22"/>
        <v>4</v>
      </c>
      <c r="E304" s="37">
        <f t="shared" si="31"/>
        <v>1</v>
      </c>
      <c r="F304">
        <f t="shared" si="31"/>
        <v>1.5</v>
      </c>
      <c r="G304">
        <f t="shared" si="23"/>
        <v>1</v>
      </c>
      <c r="H304">
        <f t="shared" si="24"/>
        <v>3</v>
      </c>
      <c r="I304" s="26">
        <f t="shared" si="32"/>
        <v>0.673</v>
      </c>
      <c r="J304" s="26">
        <f t="shared" si="32"/>
        <v>0.69</v>
      </c>
      <c r="K304">
        <f t="shared" si="33"/>
        <v>1</v>
      </c>
      <c r="L304">
        <f t="shared" si="33"/>
        <v>1</v>
      </c>
      <c r="M304">
        <f t="shared" si="25"/>
        <v>3</v>
      </c>
      <c r="N304" s="33">
        <f t="shared" si="26"/>
        <v>8245</v>
      </c>
    </row>
    <row r="305" spans="2:14" ht="12.75">
      <c r="B305" t="str">
        <f t="shared" si="21"/>
        <v>Diamondsonweb</v>
      </c>
      <c r="C305">
        <f t="shared" si="30"/>
        <v>1</v>
      </c>
      <c r="D305">
        <f t="shared" si="22"/>
        <v>4</v>
      </c>
      <c r="E305" s="37">
        <f t="shared" si="31"/>
        <v>1.02</v>
      </c>
      <c r="F305">
        <f t="shared" si="31"/>
        <v>1.5</v>
      </c>
      <c r="G305">
        <f t="shared" si="23"/>
        <v>3</v>
      </c>
      <c r="H305">
        <f t="shared" si="24"/>
        <v>4</v>
      </c>
      <c r="I305" s="26">
        <f t="shared" si="32"/>
        <v>0.678</v>
      </c>
      <c r="J305" s="26">
        <f t="shared" si="32"/>
        <v>0.69</v>
      </c>
      <c r="K305">
        <f t="shared" si="33"/>
        <v>2</v>
      </c>
      <c r="L305">
        <f t="shared" si="33"/>
        <v>2</v>
      </c>
      <c r="M305">
        <f t="shared" si="25"/>
        <v>3</v>
      </c>
      <c r="N305" s="33">
        <f t="shared" si="26"/>
        <v>11571</v>
      </c>
    </row>
    <row r="306" spans="2:14" ht="12.75">
      <c r="B306" t="str">
        <f t="shared" si="21"/>
        <v>Diamondsonweb</v>
      </c>
      <c r="C306">
        <f t="shared" si="30"/>
        <v>1</v>
      </c>
      <c r="D306">
        <f t="shared" si="22"/>
        <v>4</v>
      </c>
      <c r="E306" s="37">
        <f t="shared" si="31"/>
        <v>1.04</v>
      </c>
      <c r="F306">
        <f t="shared" si="31"/>
        <v>1.5</v>
      </c>
      <c r="G306">
        <f t="shared" si="23"/>
        <v>3</v>
      </c>
      <c r="H306">
        <f t="shared" si="24"/>
        <v>3</v>
      </c>
      <c r="I306" s="26">
        <f t="shared" si="32"/>
        <v>0.712</v>
      </c>
      <c r="J306" s="26">
        <f t="shared" si="32"/>
        <v>0.61</v>
      </c>
      <c r="K306">
        <f t="shared" si="33"/>
        <v>1</v>
      </c>
      <c r="L306">
        <f t="shared" si="33"/>
        <v>1</v>
      </c>
      <c r="M306">
        <f t="shared" si="25"/>
        <v>2</v>
      </c>
      <c r="N306" s="33">
        <f t="shared" si="26"/>
        <v>10832</v>
      </c>
    </row>
    <row r="307" spans="2:14" ht="12.75">
      <c r="B307" t="str">
        <f t="shared" si="21"/>
        <v>Diamondsonweb</v>
      </c>
      <c r="C307">
        <f t="shared" si="30"/>
        <v>1</v>
      </c>
      <c r="D307">
        <f t="shared" si="22"/>
        <v>4</v>
      </c>
      <c r="E307" s="37">
        <f t="shared" si="31"/>
        <v>1.04</v>
      </c>
      <c r="F307">
        <f t="shared" si="31"/>
        <v>1.5</v>
      </c>
      <c r="G307">
        <f t="shared" si="23"/>
        <v>1</v>
      </c>
      <c r="H307">
        <f t="shared" si="24"/>
        <v>3</v>
      </c>
      <c r="I307" s="26">
        <f t="shared" si="32"/>
        <v>0.705</v>
      </c>
      <c r="J307" s="26">
        <f t="shared" si="32"/>
        <v>0.69</v>
      </c>
      <c r="K307">
        <f t="shared" si="33"/>
        <v>1</v>
      </c>
      <c r="L307">
        <f t="shared" si="33"/>
        <v>2</v>
      </c>
      <c r="M307">
        <f t="shared" si="25"/>
        <v>2</v>
      </c>
      <c r="N307" s="33">
        <f t="shared" si="26"/>
        <v>7943</v>
      </c>
    </row>
    <row r="308" spans="2:14" ht="12.75">
      <c r="B308" t="str">
        <f t="shared" si="21"/>
        <v>Diamondsonweb</v>
      </c>
      <c r="C308">
        <f t="shared" si="30"/>
        <v>1</v>
      </c>
      <c r="D308">
        <f t="shared" si="22"/>
        <v>4</v>
      </c>
      <c r="E308" s="37">
        <f t="shared" si="31"/>
        <v>1.01</v>
      </c>
      <c r="F308">
        <f t="shared" si="31"/>
        <v>1.5</v>
      </c>
      <c r="G308">
        <f t="shared" si="23"/>
        <v>4</v>
      </c>
      <c r="H308">
        <f t="shared" si="24"/>
        <v>1</v>
      </c>
      <c r="I308" s="26">
        <f t="shared" si="32"/>
        <v>0.681</v>
      </c>
      <c r="J308" s="26">
        <f t="shared" si="32"/>
        <v>0.63</v>
      </c>
      <c r="K308">
        <f t="shared" si="33"/>
        <v>3</v>
      </c>
      <c r="L308">
        <f t="shared" si="33"/>
        <v>1</v>
      </c>
      <c r="M308">
        <f t="shared" si="25"/>
        <v>3</v>
      </c>
      <c r="N308" s="33">
        <f t="shared" si="26"/>
        <v>8039</v>
      </c>
    </row>
    <row r="309" spans="2:14" ht="12.75">
      <c r="B309" t="str">
        <f t="shared" si="21"/>
        <v>Diamondsonweb</v>
      </c>
      <c r="C309">
        <f t="shared" si="30"/>
        <v>1</v>
      </c>
      <c r="D309">
        <f t="shared" si="22"/>
        <v>4</v>
      </c>
      <c r="E309" s="37">
        <f t="shared" si="31"/>
        <v>1.06</v>
      </c>
      <c r="F309">
        <f t="shared" si="31"/>
        <v>1.5</v>
      </c>
      <c r="G309">
        <f t="shared" si="23"/>
        <v>4</v>
      </c>
      <c r="H309">
        <f t="shared" si="24"/>
        <v>1</v>
      </c>
      <c r="I309" s="26">
        <f t="shared" si="32"/>
        <v>0.719</v>
      </c>
      <c r="J309" s="26">
        <f t="shared" si="32"/>
        <v>0.65</v>
      </c>
      <c r="K309">
        <f t="shared" si="33"/>
        <v>2</v>
      </c>
      <c r="L309">
        <f t="shared" si="33"/>
        <v>2</v>
      </c>
      <c r="M309">
        <f t="shared" si="25"/>
        <v>2</v>
      </c>
      <c r="N309" s="33">
        <f t="shared" si="26"/>
        <v>8874</v>
      </c>
    </row>
    <row r="310" spans="2:14" ht="12.75">
      <c r="B310" t="str">
        <f t="shared" si="21"/>
        <v>Diamondsonweb</v>
      </c>
      <c r="C310">
        <f t="shared" si="30"/>
        <v>1</v>
      </c>
      <c r="D310">
        <f t="shared" si="22"/>
        <v>4</v>
      </c>
      <c r="E310" s="37">
        <f t="shared" si="31"/>
        <v>1.02</v>
      </c>
      <c r="F310">
        <f t="shared" si="31"/>
        <v>1.5</v>
      </c>
      <c r="G310">
        <f t="shared" si="23"/>
        <v>4</v>
      </c>
      <c r="H310">
        <f t="shared" si="24"/>
        <v>4</v>
      </c>
      <c r="I310" s="26">
        <f t="shared" si="32"/>
        <v>0.704</v>
      </c>
      <c r="J310" s="26">
        <f t="shared" si="32"/>
        <v>0.63</v>
      </c>
      <c r="K310">
        <f t="shared" si="33"/>
        <v>3</v>
      </c>
      <c r="L310">
        <f t="shared" si="33"/>
        <v>2</v>
      </c>
      <c r="M310">
        <f t="shared" si="25"/>
        <v>2</v>
      </c>
      <c r="N310" s="33">
        <f t="shared" si="26"/>
        <v>10962</v>
      </c>
    </row>
    <row r="311" spans="2:14" ht="12.75">
      <c r="B311" t="str">
        <f t="shared" si="21"/>
        <v>Diamondsonweb</v>
      </c>
      <c r="C311">
        <f t="shared" si="30"/>
        <v>1</v>
      </c>
      <c r="D311">
        <f t="shared" si="22"/>
        <v>4</v>
      </c>
      <c r="E311" s="37">
        <f t="shared" si="31"/>
        <v>1</v>
      </c>
      <c r="F311">
        <f t="shared" si="31"/>
        <v>1.5</v>
      </c>
      <c r="G311">
        <f t="shared" si="23"/>
        <v>3</v>
      </c>
      <c r="H311">
        <f t="shared" si="24"/>
        <v>3</v>
      </c>
      <c r="I311" s="26">
        <f t="shared" si="32"/>
        <v>0.698</v>
      </c>
      <c r="J311" s="26">
        <f t="shared" si="32"/>
        <v>0.63</v>
      </c>
      <c r="K311">
        <f t="shared" si="33"/>
        <v>3</v>
      </c>
      <c r="L311">
        <f t="shared" si="33"/>
        <v>1</v>
      </c>
      <c r="M311">
        <f t="shared" si="25"/>
        <v>3</v>
      </c>
      <c r="N311" s="33">
        <f t="shared" si="26"/>
        <v>10832</v>
      </c>
    </row>
    <row r="312" spans="2:14" ht="12.75">
      <c r="B312" t="str">
        <f t="shared" si="21"/>
        <v>Diamondsonweb</v>
      </c>
      <c r="C312">
        <f t="shared" si="30"/>
        <v>1</v>
      </c>
      <c r="D312">
        <f t="shared" si="22"/>
        <v>4</v>
      </c>
      <c r="E312" s="37">
        <f t="shared" si="31"/>
        <v>1.04</v>
      </c>
      <c r="F312">
        <f t="shared" si="31"/>
        <v>1.5</v>
      </c>
      <c r="G312">
        <f t="shared" si="23"/>
        <v>2</v>
      </c>
      <c r="H312">
        <f t="shared" si="24"/>
        <v>3</v>
      </c>
      <c r="I312" s="26">
        <f t="shared" si="32"/>
        <v>0.749</v>
      </c>
      <c r="J312" s="26">
        <f t="shared" si="32"/>
        <v>0.64</v>
      </c>
      <c r="K312">
        <f t="shared" si="33"/>
        <v>2</v>
      </c>
      <c r="L312">
        <f t="shared" si="33"/>
        <v>2</v>
      </c>
      <c r="M312">
        <f t="shared" si="25"/>
        <v>2</v>
      </c>
      <c r="N312" s="33">
        <f t="shared" si="26"/>
        <v>9093</v>
      </c>
    </row>
    <row r="313" spans="2:14" ht="12.75">
      <c r="B313" t="str">
        <f t="shared" si="21"/>
        <v>Diamondsonweb</v>
      </c>
      <c r="C313">
        <f t="shared" si="30"/>
        <v>1</v>
      </c>
      <c r="D313">
        <f t="shared" si="22"/>
        <v>4</v>
      </c>
      <c r="E313" s="37">
        <f t="shared" si="31"/>
        <v>1.02</v>
      </c>
      <c r="F313">
        <f t="shared" si="31"/>
        <v>1.5</v>
      </c>
      <c r="G313">
        <f t="shared" si="23"/>
        <v>2</v>
      </c>
      <c r="H313">
        <f t="shared" si="24"/>
        <v>4</v>
      </c>
      <c r="I313" s="26">
        <f t="shared" si="32"/>
        <v>0.698</v>
      </c>
      <c r="J313" s="26">
        <f t="shared" si="32"/>
        <v>0.61</v>
      </c>
      <c r="K313">
        <f t="shared" si="33"/>
        <v>3</v>
      </c>
      <c r="L313">
        <f t="shared" si="33"/>
        <v>1</v>
      </c>
      <c r="M313">
        <f t="shared" si="25"/>
        <v>3</v>
      </c>
      <c r="N313" s="33">
        <f t="shared" si="26"/>
        <v>9859</v>
      </c>
    </row>
    <row r="314" spans="2:14" ht="12.75">
      <c r="B314" t="str">
        <f t="shared" si="21"/>
        <v>Diamondsonweb</v>
      </c>
      <c r="C314">
        <f t="shared" si="30"/>
        <v>1</v>
      </c>
      <c r="D314">
        <f t="shared" si="22"/>
        <v>4</v>
      </c>
      <c r="E314" s="37">
        <f t="shared" si="31"/>
        <v>1.05</v>
      </c>
      <c r="F314">
        <f t="shared" si="31"/>
        <v>1.5</v>
      </c>
      <c r="G314">
        <f t="shared" si="23"/>
        <v>3</v>
      </c>
      <c r="H314">
        <f t="shared" si="24"/>
        <v>3</v>
      </c>
      <c r="I314" s="26">
        <f t="shared" si="32"/>
        <v>0.691</v>
      </c>
      <c r="J314" s="26">
        <f t="shared" si="32"/>
        <v>0.75</v>
      </c>
      <c r="K314">
        <f t="shared" si="33"/>
        <v>2</v>
      </c>
      <c r="L314">
        <f t="shared" si="33"/>
        <v>1</v>
      </c>
      <c r="M314">
        <f t="shared" si="25"/>
        <v>1</v>
      </c>
      <c r="N314" s="33">
        <f t="shared" si="26"/>
        <v>10687</v>
      </c>
    </row>
    <row r="315" spans="2:14" ht="12.75">
      <c r="B315" t="str">
        <f t="shared" si="21"/>
        <v>Diamondsonweb</v>
      </c>
      <c r="C315">
        <f t="shared" si="30"/>
        <v>1</v>
      </c>
      <c r="D315">
        <f t="shared" si="22"/>
        <v>4</v>
      </c>
      <c r="E315" s="37">
        <f t="shared" si="31"/>
        <v>1.02</v>
      </c>
      <c r="F315">
        <f t="shared" si="31"/>
        <v>1.5</v>
      </c>
      <c r="G315">
        <f t="shared" si="23"/>
        <v>2</v>
      </c>
      <c r="H315">
        <f t="shared" si="24"/>
        <v>2</v>
      </c>
      <c r="I315" s="26">
        <f t="shared" si="32"/>
        <v>0.674</v>
      </c>
      <c r="J315" s="26">
        <f t="shared" si="32"/>
        <v>0.63</v>
      </c>
      <c r="K315">
        <f t="shared" si="33"/>
        <v>3</v>
      </c>
      <c r="L315">
        <f t="shared" si="33"/>
        <v>1</v>
      </c>
      <c r="M315">
        <f t="shared" si="25"/>
        <v>4</v>
      </c>
      <c r="N315" s="33">
        <f t="shared" si="26"/>
        <v>9135</v>
      </c>
    </row>
    <row r="316" spans="2:14" ht="12.75">
      <c r="B316" t="str">
        <f t="shared" si="21"/>
        <v>Diamondsonweb</v>
      </c>
      <c r="C316">
        <f t="shared" si="30"/>
        <v>1</v>
      </c>
      <c r="D316">
        <f t="shared" si="22"/>
        <v>4</v>
      </c>
      <c r="E316" s="37">
        <f t="shared" si="31"/>
        <v>1.03</v>
      </c>
      <c r="F316">
        <f t="shared" si="31"/>
        <v>1.5</v>
      </c>
      <c r="G316">
        <f t="shared" si="23"/>
        <v>5</v>
      </c>
      <c r="H316">
        <f t="shared" si="24"/>
        <v>2</v>
      </c>
      <c r="I316" s="26">
        <f t="shared" si="32"/>
        <v>0.726</v>
      </c>
      <c r="J316" s="26">
        <f t="shared" si="32"/>
        <v>0.61</v>
      </c>
      <c r="K316">
        <f t="shared" si="33"/>
        <v>3</v>
      </c>
      <c r="L316">
        <f t="shared" si="33"/>
        <v>3</v>
      </c>
      <c r="M316">
        <f t="shared" si="25"/>
        <v>2</v>
      </c>
      <c r="N316" s="33">
        <f t="shared" si="26"/>
        <v>11414</v>
      </c>
    </row>
    <row r="317" spans="2:14" ht="12.75">
      <c r="B317" t="str">
        <f t="shared" si="21"/>
        <v>Diamondsonweb</v>
      </c>
      <c r="C317">
        <f aca="true" t="shared" si="34" ref="C317:C348">IF(H131="gia",1,2)</f>
        <v>1</v>
      </c>
      <c r="D317">
        <f t="shared" si="22"/>
        <v>4</v>
      </c>
      <c r="E317" s="37">
        <f t="shared" si="31"/>
        <v>1.01</v>
      </c>
      <c r="F317">
        <f t="shared" si="31"/>
        <v>1.5</v>
      </c>
      <c r="G317">
        <f t="shared" si="23"/>
        <v>3</v>
      </c>
      <c r="H317">
        <f t="shared" si="24"/>
        <v>3</v>
      </c>
      <c r="I317" s="26">
        <f t="shared" si="32"/>
        <v>0.684</v>
      </c>
      <c r="J317" s="26">
        <f t="shared" si="32"/>
        <v>0.64</v>
      </c>
      <c r="K317">
        <f t="shared" si="33"/>
        <v>3</v>
      </c>
      <c r="L317">
        <f t="shared" si="33"/>
        <v>2</v>
      </c>
      <c r="M317">
        <f t="shared" si="25"/>
        <v>3</v>
      </c>
      <c r="N317" s="33">
        <f t="shared" si="26"/>
        <v>11049</v>
      </c>
    </row>
    <row r="318" spans="2:14" ht="12.75">
      <c r="B318" t="str">
        <f t="shared" si="21"/>
        <v>Diamondsonweb</v>
      </c>
      <c r="C318">
        <f t="shared" si="34"/>
        <v>1</v>
      </c>
      <c r="D318">
        <f t="shared" si="22"/>
        <v>4</v>
      </c>
      <c r="E318" s="37">
        <f aca="true" t="shared" si="35" ref="E318:F337">D132</f>
        <v>1.02</v>
      </c>
      <c r="F318">
        <f t="shared" si="35"/>
        <v>1.5</v>
      </c>
      <c r="G318">
        <f t="shared" si="23"/>
        <v>5</v>
      </c>
      <c r="H318">
        <f t="shared" si="24"/>
        <v>2</v>
      </c>
      <c r="I318" s="26">
        <f aca="true" t="shared" si="36" ref="I318:J337">I132</f>
        <v>0.695</v>
      </c>
      <c r="J318" s="26">
        <f t="shared" si="36"/>
        <v>0.68</v>
      </c>
      <c r="K318">
        <f aca="true" t="shared" si="37" ref="K318:L337">VLOOKUP(K132,$S$254:$T$256,2,FALSE)</f>
        <v>2</v>
      </c>
      <c r="L318">
        <f t="shared" si="37"/>
        <v>2</v>
      </c>
      <c r="M318">
        <f t="shared" si="25"/>
        <v>3</v>
      </c>
      <c r="N318" s="33">
        <f t="shared" si="26"/>
        <v>10701</v>
      </c>
    </row>
    <row r="319" spans="2:14" ht="12.75">
      <c r="B319" t="str">
        <f t="shared" si="21"/>
        <v>Diamondsonweb</v>
      </c>
      <c r="C319">
        <f t="shared" si="34"/>
        <v>1</v>
      </c>
      <c r="D319">
        <f t="shared" si="22"/>
        <v>4</v>
      </c>
      <c r="E319" s="37">
        <f t="shared" si="35"/>
        <v>1</v>
      </c>
      <c r="F319">
        <f t="shared" si="35"/>
        <v>1.5</v>
      </c>
      <c r="G319">
        <f t="shared" si="23"/>
        <v>3</v>
      </c>
      <c r="H319">
        <f t="shared" si="24"/>
        <v>3</v>
      </c>
      <c r="I319" s="26">
        <f t="shared" si="36"/>
        <v>0.728</v>
      </c>
      <c r="J319" s="26">
        <f t="shared" si="36"/>
        <v>0.61</v>
      </c>
      <c r="K319">
        <f t="shared" si="37"/>
        <v>1</v>
      </c>
      <c r="L319">
        <f t="shared" si="37"/>
        <v>1</v>
      </c>
      <c r="M319">
        <f t="shared" si="25"/>
        <v>2</v>
      </c>
      <c r="N319" s="33">
        <f t="shared" si="26"/>
        <v>10687</v>
      </c>
    </row>
    <row r="320" spans="2:14" ht="12.75">
      <c r="B320" t="str">
        <f t="shared" si="21"/>
        <v>Diamondsonweb</v>
      </c>
      <c r="C320">
        <f t="shared" si="34"/>
        <v>1</v>
      </c>
      <c r="D320">
        <f t="shared" si="22"/>
        <v>4</v>
      </c>
      <c r="E320" s="37">
        <f t="shared" si="35"/>
        <v>1.05</v>
      </c>
      <c r="F320">
        <f t="shared" si="35"/>
        <v>1.44</v>
      </c>
      <c r="G320">
        <f t="shared" si="23"/>
        <v>4</v>
      </c>
      <c r="H320">
        <f t="shared" si="24"/>
        <v>3</v>
      </c>
      <c r="I320" s="26">
        <f t="shared" si="36"/>
        <v>0.637</v>
      </c>
      <c r="J320" s="26">
        <f t="shared" si="36"/>
        <v>0.71</v>
      </c>
      <c r="K320">
        <f t="shared" si="37"/>
        <v>3</v>
      </c>
      <c r="L320">
        <f t="shared" si="37"/>
        <v>1</v>
      </c>
      <c r="M320">
        <f t="shared" si="25"/>
        <v>2</v>
      </c>
      <c r="N320" s="33">
        <f t="shared" si="26"/>
        <v>8990</v>
      </c>
    </row>
    <row r="321" spans="2:14" ht="12.75">
      <c r="B321" t="str">
        <f t="shared" si="21"/>
        <v>Diamondsonweb</v>
      </c>
      <c r="C321">
        <f t="shared" si="34"/>
        <v>1</v>
      </c>
      <c r="D321">
        <f t="shared" si="22"/>
        <v>4</v>
      </c>
      <c r="E321" s="37">
        <f t="shared" si="35"/>
        <v>1.01</v>
      </c>
      <c r="F321">
        <f t="shared" si="35"/>
        <v>1.43</v>
      </c>
      <c r="G321">
        <f t="shared" si="23"/>
        <v>5</v>
      </c>
      <c r="H321">
        <f t="shared" si="24"/>
        <v>2</v>
      </c>
      <c r="I321" s="26">
        <f t="shared" si="36"/>
        <v>0.7</v>
      </c>
      <c r="J321" s="26">
        <f t="shared" si="36"/>
        <v>0.62</v>
      </c>
      <c r="K321">
        <f t="shared" si="37"/>
        <v>1</v>
      </c>
      <c r="L321">
        <f t="shared" si="37"/>
        <v>2</v>
      </c>
      <c r="M321">
        <f t="shared" si="25"/>
        <v>3</v>
      </c>
      <c r="N321" s="33">
        <f t="shared" si="26"/>
        <v>8536</v>
      </c>
    </row>
    <row r="322" spans="2:14" ht="12.75">
      <c r="B322" t="str">
        <f t="shared" si="21"/>
        <v>Diamondsonweb</v>
      </c>
      <c r="C322">
        <f t="shared" si="34"/>
        <v>1</v>
      </c>
      <c r="D322">
        <f t="shared" si="22"/>
        <v>3</v>
      </c>
      <c r="E322" s="37">
        <f t="shared" si="35"/>
        <v>1</v>
      </c>
      <c r="F322">
        <f t="shared" si="35"/>
        <v>1.43</v>
      </c>
      <c r="G322">
        <f t="shared" si="23"/>
        <v>3</v>
      </c>
      <c r="H322">
        <f t="shared" si="24"/>
        <v>6</v>
      </c>
      <c r="I322" s="26">
        <f t="shared" si="36"/>
        <v>0.69</v>
      </c>
      <c r="J322" s="26">
        <f t="shared" si="36"/>
        <v>0.6</v>
      </c>
      <c r="K322">
        <f t="shared" si="37"/>
        <v>2</v>
      </c>
      <c r="L322">
        <f t="shared" si="37"/>
        <v>2</v>
      </c>
      <c r="M322">
        <f t="shared" si="25"/>
        <v>3</v>
      </c>
      <c r="N322" s="33">
        <f t="shared" si="26"/>
        <v>10086</v>
      </c>
    </row>
    <row r="323" spans="2:14" ht="12.75">
      <c r="B323" t="str">
        <f t="shared" si="21"/>
        <v>Diamondsonweb</v>
      </c>
      <c r="C323">
        <f t="shared" si="34"/>
        <v>1</v>
      </c>
      <c r="D323">
        <f t="shared" si="22"/>
        <v>4</v>
      </c>
      <c r="E323" s="37">
        <f t="shared" si="35"/>
        <v>1.01</v>
      </c>
      <c r="F323">
        <f t="shared" si="35"/>
        <v>1.4</v>
      </c>
      <c r="G323">
        <f t="shared" si="23"/>
        <v>5</v>
      </c>
      <c r="H323">
        <f t="shared" si="24"/>
        <v>6</v>
      </c>
      <c r="I323" s="26">
        <f t="shared" si="36"/>
        <v>0.709</v>
      </c>
      <c r="J323" s="26">
        <f t="shared" si="36"/>
        <v>0.62</v>
      </c>
      <c r="K323">
        <f t="shared" si="37"/>
        <v>1</v>
      </c>
      <c r="L323">
        <f t="shared" si="37"/>
        <v>1</v>
      </c>
      <c r="M323">
        <f t="shared" si="25"/>
        <v>2</v>
      </c>
      <c r="N323" s="33">
        <f t="shared" si="26"/>
        <v>11433</v>
      </c>
    </row>
    <row r="324" spans="2:14" ht="12.75">
      <c r="B324" t="str">
        <f t="shared" si="21"/>
        <v>Diamondsonweb</v>
      </c>
      <c r="C324">
        <f t="shared" si="34"/>
        <v>1</v>
      </c>
      <c r="D324">
        <f t="shared" si="22"/>
        <v>4</v>
      </c>
      <c r="E324" s="37">
        <f t="shared" si="35"/>
        <v>1.05</v>
      </c>
      <c r="F324">
        <f t="shared" si="35"/>
        <v>1.38</v>
      </c>
      <c r="G324">
        <f t="shared" si="23"/>
        <v>3</v>
      </c>
      <c r="H324">
        <f t="shared" si="24"/>
        <v>5</v>
      </c>
      <c r="I324" s="26">
        <f t="shared" si="36"/>
        <v>0.682</v>
      </c>
      <c r="J324" s="26">
        <f t="shared" si="36"/>
        <v>0.55</v>
      </c>
      <c r="K324">
        <f t="shared" si="37"/>
        <v>2</v>
      </c>
      <c r="L324">
        <f t="shared" si="37"/>
        <v>1</v>
      </c>
      <c r="M324">
        <f t="shared" si="25"/>
        <v>3</v>
      </c>
      <c r="N324" s="33">
        <f t="shared" si="26"/>
        <v>8521</v>
      </c>
    </row>
    <row r="325" spans="2:14" ht="12.75">
      <c r="B325" t="str">
        <f t="shared" si="21"/>
        <v>Diamondsonweb</v>
      </c>
      <c r="C325">
        <f t="shared" si="34"/>
        <v>1</v>
      </c>
      <c r="D325">
        <f t="shared" si="22"/>
        <v>4</v>
      </c>
      <c r="E325" s="37">
        <f t="shared" si="35"/>
        <v>1.02</v>
      </c>
      <c r="F325">
        <f t="shared" si="35"/>
        <v>1.38</v>
      </c>
      <c r="G325">
        <f t="shared" si="23"/>
        <v>3</v>
      </c>
      <c r="H325">
        <f t="shared" si="24"/>
        <v>3</v>
      </c>
      <c r="I325" s="26">
        <f t="shared" si="36"/>
        <v>0.64</v>
      </c>
      <c r="J325" s="26">
        <f t="shared" si="36"/>
        <v>0.7</v>
      </c>
      <c r="K325">
        <f t="shared" si="37"/>
        <v>2</v>
      </c>
      <c r="L325">
        <f t="shared" si="37"/>
        <v>1</v>
      </c>
      <c r="M325">
        <f t="shared" si="25"/>
        <v>3</v>
      </c>
      <c r="N325" s="33">
        <f t="shared" si="26"/>
        <v>8844</v>
      </c>
    </row>
    <row r="326" spans="2:14" ht="12.75">
      <c r="B326" t="str">
        <f aca="true" t="shared" si="38" ref="B326:B389">B140</f>
        <v>Diamondsonweb</v>
      </c>
      <c r="C326">
        <f t="shared" si="34"/>
        <v>1</v>
      </c>
      <c r="D326">
        <f aca="true" t="shared" si="39" ref="D326:D389">VLOOKUP(C140,$S$261:$T$264,2,FALSE)</f>
        <v>4</v>
      </c>
      <c r="E326" s="37">
        <f t="shared" si="35"/>
        <v>1.01</v>
      </c>
      <c r="F326">
        <f t="shared" si="35"/>
        <v>1.37</v>
      </c>
      <c r="G326">
        <f aca="true" t="shared" si="40" ref="G326:G389">VLOOKUP(F140,$P$261:$Q$265,2,FALSE)</f>
        <v>3</v>
      </c>
      <c r="H326">
        <f aca="true" t="shared" si="41" ref="H326:H389">VLOOKUP(G140,$P$253:$Q$258,2,FALSE)</f>
        <v>4</v>
      </c>
      <c r="I326" s="26">
        <f t="shared" si="36"/>
        <v>0.724</v>
      </c>
      <c r="J326" s="26">
        <f t="shared" si="36"/>
        <v>0.64</v>
      </c>
      <c r="K326">
        <f t="shared" si="37"/>
        <v>2</v>
      </c>
      <c r="L326">
        <f t="shared" si="37"/>
        <v>2</v>
      </c>
      <c r="M326">
        <f aca="true" t="shared" si="42" ref="M326:M389">VLOOKUP(M140,$S$254:$T$257,2,FALSE)</f>
        <v>2</v>
      </c>
      <c r="N326" s="33">
        <f aca="true" t="shared" si="43" ref="N326:N389">N140</f>
        <v>9027</v>
      </c>
    </row>
    <row r="327" spans="2:14" ht="12.75">
      <c r="B327" t="str">
        <f t="shared" si="38"/>
        <v>Diamondsonweb</v>
      </c>
      <c r="C327">
        <f t="shared" si="34"/>
        <v>1</v>
      </c>
      <c r="D327">
        <f t="shared" si="39"/>
        <v>4</v>
      </c>
      <c r="E327" s="37">
        <f t="shared" si="35"/>
        <v>1.03</v>
      </c>
      <c r="F327">
        <f t="shared" si="35"/>
        <v>1.37</v>
      </c>
      <c r="G327">
        <f t="shared" si="40"/>
        <v>3</v>
      </c>
      <c r="H327">
        <f t="shared" si="41"/>
        <v>6</v>
      </c>
      <c r="I327" s="26">
        <f t="shared" si="36"/>
        <v>0.705</v>
      </c>
      <c r="J327" s="26">
        <f t="shared" si="36"/>
        <v>0.57</v>
      </c>
      <c r="K327">
        <f t="shared" si="37"/>
        <v>2</v>
      </c>
      <c r="L327">
        <f t="shared" si="37"/>
        <v>2</v>
      </c>
      <c r="M327">
        <f t="shared" si="42"/>
        <v>2</v>
      </c>
      <c r="N327" s="33">
        <f t="shared" si="43"/>
        <v>10145</v>
      </c>
    </row>
    <row r="328" spans="2:14" ht="12.75">
      <c r="B328" t="str">
        <f t="shared" si="38"/>
        <v>Diamondsonweb</v>
      </c>
      <c r="C328">
        <f t="shared" si="34"/>
        <v>1</v>
      </c>
      <c r="D328">
        <f t="shared" si="39"/>
        <v>4</v>
      </c>
      <c r="E328" s="37">
        <f t="shared" si="35"/>
        <v>1.01</v>
      </c>
      <c r="F328">
        <f t="shared" si="35"/>
        <v>1.36</v>
      </c>
      <c r="G328">
        <f t="shared" si="40"/>
        <v>3</v>
      </c>
      <c r="H328">
        <f t="shared" si="41"/>
        <v>2</v>
      </c>
      <c r="I328" s="26">
        <f t="shared" si="36"/>
        <v>0.707</v>
      </c>
      <c r="J328" s="26">
        <f t="shared" si="36"/>
        <v>0.67</v>
      </c>
      <c r="K328">
        <f t="shared" si="37"/>
        <v>3</v>
      </c>
      <c r="L328">
        <f t="shared" si="37"/>
        <v>2</v>
      </c>
      <c r="M328">
        <f t="shared" si="42"/>
        <v>2</v>
      </c>
      <c r="N328" s="33">
        <f t="shared" si="43"/>
        <v>7509</v>
      </c>
    </row>
    <row r="329" spans="2:14" ht="12.75">
      <c r="B329" t="str">
        <f t="shared" si="38"/>
        <v>Diamondsonweb</v>
      </c>
      <c r="C329">
        <f t="shared" si="34"/>
        <v>1</v>
      </c>
      <c r="D329">
        <f t="shared" si="39"/>
        <v>4</v>
      </c>
      <c r="E329" s="37">
        <f t="shared" si="35"/>
        <v>1</v>
      </c>
      <c r="F329">
        <f t="shared" si="35"/>
        <v>1.36</v>
      </c>
      <c r="G329">
        <f t="shared" si="40"/>
        <v>3</v>
      </c>
      <c r="H329">
        <f t="shared" si="41"/>
        <v>4</v>
      </c>
      <c r="I329" s="26">
        <f t="shared" si="36"/>
        <v>0.623</v>
      </c>
      <c r="J329" s="26">
        <f t="shared" si="36"/>
        <v>0.74</v>
      </c>
      <c r="K329">
        <f t="shared" si="37"/>
        <v>2</v>
      </c>
      <c r="L329">
        <f t="shared" si="37"/>
        <v>1</v>
      </c>
      <c r="M329">
        <f t="shared" si="42"/>
        <v>2</v>
      </c>
      <c r="N329" s="33">
        <f t="shared" si="43"/>
        <v>9521</v>
      </c>
    </row>
    <row r="330" spans="2:14" ht="12.75">
      <c r="B330" t="str">
        <f t="shared" si="38"/>
        <v>Diamondsonweb</v>
      </c>
      <c r="C330">
        <f t="shared" si="34"/>
        <v>1</v>
      </c>
      <c r="D330">
        <f t="shared" si="39"/>
        <v>4</v>
      </c>
      <c r="E330" s="37">
        <f t="shared" si="35"/>
        <v>1.03</v>
      </c>
      <c r="F330">
        <f t="shared" si="35"/>
        <v>1.33</v>
      </c>
      <c r="G330">
        <f t="shared" si="40"/>
        <v>2</v>
      </c>
      <c r="H330">
        <f t="shared" si="41"/>
        <v>4</v>
      </c>
      <c r="I330" s="26">
        <f t="shared" si="36"/>
        <v>0.701</v>
      </c>
      <c r="J330" s="26">
        <f t="shared" si="36"/>
        <v>0.59</v>
      </c>
      <c r="K330">
        <f t="shared" si="37"/>
        <v>2</v>
      </c>
      <c r="L330">
        <f t="shared" si="37"/>
        <v>1</v>
      </c>
      <c r="M330">
        <f t="shared" si="42"/>
        <v>2</v>
      </c>
      <c r="N330" s="33">
        <f t="shared" si="43"/>
        <v>8269</v>
      </c>
    </row>
    <row r="331" spans="2:14" ht="12.75">
      <c r="B331" t="str">
        <f t="shared" si="38"/>
        <v>Diamondsonweb</v>
      </c>
      <c r="C331">
        <f t="shared" si="34"/>
        <v>1</v>
      </c>
      <c r="D331">
        <f t="shared" si="39"/>
        <v>4</v>
      </c>
      <c r="E331" s="37">
        <f t="shared" si="35"/>
        <v>1</v>
      </c>
      <c r="F331">
        <f t="shared" si="35"/>
        <v>1.32</v>
      </c>
      <c r="G331">
        <f t="shared" si="40"/>
        <v>3</v>
      </c>
      <c r="H331">
        <f t="shared" si="41"/>
        <v>3</v>
      </c>
      <c r="I331" s="26">
        <f t="shared" si="36"/>
        <v>0.691</v>
      </c>
      <c r="J331" s="26">
        <f t="shared" si="36"/>
        <v>0.62</v>
      </c>
      <c r="K331">
        <f t="shared" si="37"/>
        <v>3</v>
      </c>
      <c r="L331">
        <f t="shared" si="37"/>
        <v>3</v>
      </c>
      <c r="M331">
        <f t="shared" si="42"/>
        <v>3</v>
      </c>
      <c r="N331" s="33">
        <f t="shared" si="43"/>
        <v>7962</v>
      </c>
    </row>
    <row r="332" spans="2:14" ht="12.75">
      <c r="B332" t="str">
        <f t="shared" si="38"/>
        <v>Diamondsonweb</v>
      </c>
      <c r="C332">
        <f t="shared" si="34"/>
        <v>1</v>
      </c>
      <c r="D332">
        <f t="shared" si="39"/>
        <v>4</v>
      </c>
      <c r="E332" s="37">
        <f t="shared" si="35"/>
        <v>1.03</v>
      </c>
      <c r="F332">
        <f t="shared" si="35"/>
        <v>1.31</v>
      </c>
      <c r="G332">
        <f t="shared" si="40"/>
        <v>2</v>
      </c>
      <c r="H332">
        <f t="shared" si="41"/>
        <v>4</v>
      </c>
      <c r="I332" s="26">
        <f t="shared" si="36"/>
        <v>0.676</v>
      </c>
      <c r="J332" s="26">
        <f t="shared" si="36"/>
        <v>0.64</v>
      </c>
      <c r="K332">
        <f t="shared" si="37"/>
        <v>1</v>
      </c>
      <c r="L332">
        <f t="shared" si="37"/>
        <v>2</v>
      </c>
      <c r="M332">
        <f t="shared" si="42"/>
        <v>4</v>
      </c>
      <c r="N332" s="33">
        <f t="shared" si="43"/>
        <v>8145</v>
      </c>
    </row>
    <row r="333" spans="2:14" ht="12.75">
      <c r="B333" t="str">
        <f t="shared" si="38"/>
        <v>Diamondsonweb</v>
      </c>
      <c r="C333">
        <f t="shared" si="34"/>
        <v>1</v>
      </c>
      <c r="D333">
        <f t="shared" si="39"/>
        <v>4</v>
      </c>
      <c r="E333" s="37">
        <f t="shared" si="35"/>
        <v>1.01</v>
      </c>
      <c r="F333">
        <f t="shared" si="35"/>
        <v>1.31</v>
      </c>
      <c r="G333">
        <f t="shared" si="40"/>
        <v>2</v>
      </c>
      <c r="H333">
        <f t="shared" si="41"/>
        <v>4</v>
      </c>
      <c r="I333" s="26">
        <f t="shared" si="36"/>
        <v>0.69</v>
      </c>
      <c r="J333" s="26">
        <f t="shared" si="36"/>
        <v>0.62</v>
      </c>
      <c r="K333">
        <f t="shared" si="37"/>
        <v>1</v>
      </c>
      <c r="L333">
        <f t="shared" si="37"/>
        <v>1</v>
      </c>
      <c r="M333">
        <f t="shared" si="42"/>
        <v>3</v>
      </c>
      <c r="N333" s="33">
        <f t="shared" si="43"/>
        <v>8145</v>
      </c>
    </row>
    <row r="334" spans="2:14" ht="12.75">
      <c r="B334" t="str">
        <f t="shared" si="38"/>
        <v>Diamondsonweb</v>
      </c>
      <c r="C334">
        <f t="shared" si="34"/>
        <v>1</v>
      </c>
      <c r="D334">
        <f t="shared" si="39"/>
        <v>4</v>
      </c>
      <c r="E334" s="37">
        <f t="shared" si="35"/>
        <v>1.03</v>
      </c>
      <c r="F334">
        <f t="shared" si="35"/>
        <v>1.3</v>
      </c>
      <c r="G334">
        <f t="shared" si="40"/>
        <v>3</v>
      </c>
      <c r="H334">
        <f t="shared" si="41"/>
        <v>4</v>
      </c>
      <c r="I334" s="26">
        <f t="shared" si="36"/>
        <v>0.621</v>
      </c>
      <c r="J334" s="26">
        <f t="shared" si="36"/>
        <v>0.67</v>
      </c>
      <c r="K334">
        <f t="shared" si="37"/>
        <v>2</v>
      </c>
      <c r="L334">
        <f t="shared" si="37"/>
        <v>1</v>
      </c>
      <c r="M334">
        <f t="shared" si="42"/>
        <v>4</v>
      </c>
      <c r="N334" s="33">
        <f t="shared" si="43"/>
        <v>8017</v>
      </c>
    </row>
    <row r="335" spans="2:14" ht="12.75">
      <c r="B335" t="str">
        <f t="shared" si="38"/>
        <v>Diamondsonweb</v>
      </c>
      <c r="C335">
        <f t="shared" si="34"/>
        <v>1</v>
      </c>
      <c r="D335">
        <f t="shared" si="39"/>
        <v>4</v>
      </c>
      <c r="E335" s="37">
        <f t="shared" si="35"/>
        <v>1.02</v>
      </c>
      <c r="F335">
        <f t="shared" si="35"/>
        <v>1.5</v>
      </c>
      <c r="G335">
        <f t="shared" si="40"/>
        <v>1</v>
      </c>
      <c r="H335">
        <f t="shared" si="41"/>
        <v>1</v>
      </c>
      <c r="I335" s="26">
        <f t="shared" si="36"/>
        <v>0.705</v>
      </c>
      <c r="J335" s="26">
        <f t="shared" si="36"/>
        <v>0.63</v>
      </c>
      <c r="K335">
        <f t="shared" si="37"/>
        <v>3</v>
      </c>
      <c r="L335">
        <f t="shared" si="37"/>
        <v>1</v>
      </c>
      <c r="M335">
        <f t="shared" si="42"/>
        <v>2</v>
      </c>
      <c r="N335" s="33">
        <f t="shared" si="43"/>
        <v>7095</v>
      </c>
    </row>
    <row r="336" spans="2:14" ht="12.75">
      <c r="B336" t="str">
        <f t="shared" si="38"/>
        <v>Diamondsonweb</v>
      </c>
      <c r="C336">
        <f t="shared" si="34"/>
        <v>1</v>
      </c>
      <c r="D336">
        <f t="shared" si="39"/>
        <v>4</v>
      </c>
      <c r="E336" s="37">
        <f t="shared" si="35"/>
        <v>1</v>
      </c>
      <c r="F336">
        <f t="shared" si="35"/>
        <v>1.51</v>
      </c>
      <c r="G336">
        <f t="shared" si="40"/>
        <v>1</v>
      </c>
      <c r="H336">
        <f t="shared" si="41"/>
        <v>2</v>
      </c>
      <c r="I336" s="26">
        <f t="shared" si="36"/>
        <v>0.659</v>
      </c>
      <c r="J336" s="26">
        <f t="shared" si="36"/>
        <v>0.63</v>
      </c>
      <c r="K336">
        <f t="shared" si="37"/>
        <v>2</v>
      </c>
      <c r="L336">
        <f t="shared" si="37"/>
        <v>1</v>
      </c>
      <c r="M336">
        <f t="shared" si="42"/>
        <v>4</v>
      </c>
      <c r="N336" s="33">
        <f t="shared" si="43"/>
        <v>7107</v>
      </c>
    </row>
    <row r="337" spans="2:14" ht="12.75">
      <c r="B337" t="str">
        <f t="shared" si="38"/>
        <v>Diamondsonweb</v>
      </c>
      <c r="C337">
        <f t="shared" si="34"/>
        <v>1</v>
      </c>
      <c r="D337">
        <f t="shared" si="39"/>
        <v>3</v>
      </c>
      <c r="E337" s="37">
        <f t="shared" si="35"/>
        <v>1.04</v>
      </c>
      <c r="F337">
        <f t="shared" si="35"/>
        <v>1.58</v>
      </c>
      <c r="G337">
        <f t="shared" si="40"/>
        <v>1</v>
      </c>
      <c r="H337">
        <f t="shared" si="41"/>
        <v>1</v>
      </c>
      <c r="I337" s="26">
        <f t="shared" si="36"/>
        <v>0.676</v>
      </c>
      <c r="J337" s="26">
        <f t="shared" si="36"/>
        <v>0.65</v>
      </c>
      <c r="K337">
        <f t="shared" si="37"/>
        <v>1</v>
      </c>
      <c r="L337">
        <f t="shared" si="37"/>
        <v>1</v>
      </c>
      <c r="M337">
        <f t="shared" si="42"/>
        <v>4</v>
      </c>
      <c r="N337" s="33">
        <f t="shared" si="43"/>
        <v>7474</v>
      </c>
    </row>
    <row r="338" spans="2:14" ht="12.75">
      <c r="B338" t="str">
        <f t="shared" si="38"/>
        <v>Diamondsonweb</v>
      </c>
      <c r="C338">
        <f t="shared" si="34"/>
        <v>1</v>
      </c>
      <c r="D338">
        <f t="shared" si="39"/>
        <v>4</v>
      </c>
      <c r="E338" s="37">
        <f aca="true" t="shared" si="44" ref="E338:F357">D152</f>
        <v>1.01</v>
      </c>
      <c r="F338">
        <f t="shared" si="44"/>
        <v>1.36</v>
      </c>
      <c r="G338">
        <f t="shared" si="40"/>
        <v>3</v>
      </c>
      <c r="H338">
        <f t="shared" si="41"/>
        <v>2</v>
      </c>
      <c r="I338" s="26">
        <f aca="true" t="shared" si="45" ref="I338:J357">I152</f>
        <v>0.707</v>
      </c>
      <c r="J338" s="26">
        <f t="shared" si="45"/>
        <v>0.67</v>
      </c>
      <c r="K338">
        <f aca="true" t="shared" si="46" ref="K338:L357">VLOOKUP(K152,$S$254:$T$256,2,FALSE)</f>
        <v>3</v>
      </c>
      <c r="L338">
        <f t="shared" si="46"/>
        <v>2</v>
      </c>
      <c r="M338">
        <f t="shared" si="42"/>
        <v>2</v>
      </c>
      <c r="N338" s="33">
        <f t="shared" si="43"/>
        <v>7509</v>
      </c>
    </row>
    <row r="339" spans="2:14" ht="12.75">
      <c r="B339" t="str">
        <f t="shared" si="38"/>
        <v>Diamondsonweb</v>
      </c>
      <c r="C339">
        <f t="shared" si="34"/>
        <v>1</v>
      </c>
      <c r="D339">
        <f t="shared" si="39"/>
        <v>4</v>
      </c>
      <c r="E339" s="37">
        <f t="shared" si="44"/>
        <v>1.01</v>
      </c>
      <c r="F339">
        <f t="shared" si="44"/>
        <v>1.51</v>
      </c>
      <c r="G339">
        <f t="shared" si="40"/>
        <v>2</v>
      </c>
      <c r="H339">
        <f t="shared" si="41"/>
        <v>2</v>
      </c>
      <c r="I339" s="26">
        <f t="shared" si="45"/>
        <v>0.77</v>
      </c>
      <c r="J339" s="26">
        <f t="shared" si="45"/>
        <v>0.6</v>
      </c>
      <c r="K339">
        <f t="shared" si="46"/>
        <v>2</v>
      </c>
      <c r="L339">
        <f t="shared" si="46"/>
        <v>2</v>
      </c>
      <c r="M339">
        <f t="shared" si="42"/>
        <v>2</v>
      </c>
      <c r="N339" s="33">
        <f t="shared" si="43"/>
        <v>7547</v>
      </c>
    </row>
    <row r="340" spans="2:14" ht="12.75">
      <c r="B340" t="str">
        <f t="shared" si="38"/>
        <v>Diamondsonweb</v>
      </c>
      <c r="C340">
        <f t="shared" si="34"/>
        <v>1</v>
      </c>
      <c r="D340">
        <f t="shared" si="39"/>
        <v>4</v>
      </c>
      <c r="E340" s="37">
        <f t="shared" si="44"/>
        <v>1</v>
      </c>
      <c r="F340">
        <f t="shared" si="44"/>
        <v>1.56</v>
      </c>
      <c r="G340">
        <f t="shared" si="40"/>
        <v>1</v>
      </c>
      <c r="H340">
        <f t="shared" si="41"/>
        <v>1</v>
      </c>
      <c r="I340" s="26">
        <f t="shared" si="45"/>
        <v>0.675</v>
      </c>
      <c r="J340" s="26">
        <f t="shared" si="45"/>
        <v>0.63</v>
      </c>
      <c r="K340">
        <f t="shared" si="46"/>
        <v>3</v>
      </c>
      <c r="L340">
        <f t="shared" si="46"/>
        <v>1</v>
      </c>
      <c r="M340">
        <f t="shared" si="42"/>
        <v>4</v>
      </c>
      <c r="N340" s="33">
        <f t="shared" si="43"/>
        <v>7574</v>
      </c>
    </row>
    <row r="341" spans="2:14" ht="12.75">
      <c r="B341" t="str">
        <f t="shared" si="38"/>
        <v>bluenile</v>
      </c>
      <c r="C341">
        <f t="shared" si="34"/>
        <v>1</v>
      </c>
      <c r="D341">
        <f t="shared" si="39"/>
        <v>2</v>
      </c>
      <c r="E341" s="37">
        <f t="shared" si="44"/>
        <v>1.02</v>
      </c>
      <c r="F341">
        <f t="shared" si="44"/>
        <v>1.52</v>
      </c>
      <c r="G341">
        <f t="shared" si="40"/>
        <v>1</v>
      </c>
      <c r="H341">
        <f t="shared" si="41"/>
        <v>2</v>
      </c>
      <c r="I341" s="26">
        <f t="shared" si="45"/>
        <v>0.685</v>
      </c>
      <c r="J341" s="26">
        <f t="shared" si="45"/>
        <v>0.56</v>
      </c>
      <c r="K341">
        <f t="shared" si="46"/>
        <v>3</v>
      </c>
      <c r="L341">
        <f t="shared" si="46"/>
        <v>1</v>
      </c>
      <c r="M341">
        <f t="shared" si="42"/>
        <v>1</v>
      </c>
      <c r="N341" s="33">
        <f t="shared" si="43"/>
        <v>7330</v>
      </c>
    </row>
    <row r="342" spans="2:14" ht="12.75">
      <c r="B342" t="str">
        <f t="shared" si="38"/>
        <v>bluenile</v>
      </c>
      <c r="C342">
        <f t="shared" si="34"/>
        <v>1</v>
      </c>
      <c r="D342">
        <f t="shared" si="39"/>
        <v>1</v>
      </c>
      <c r="E342" s="37">
        <f t="shared" si="44"/>
        <v>1.04</v>
      </c>
      <c r="F342">
        <f t="shared" si="44"/>
        <v>1.53</v>
      </c>
      <c r="G342">
        <f t="shared" si="40"/>
        <v>1</v>
      </c>
      <c r="H342">
        <f t="shared" si="41"/>
        <v>4</v>
      </c>
      <c r="I342" s="26">
        <f t="shared" si="45"/>
        <v>0.6729999999999999</v>
      </c>
      <c r="J342" s="26">
        <f t="shared" si="45"/>
        <v>0.56</v>
      </c>
      <c r="K342">
        <f t="shared" si="46"/>
        <v>3</v>
      </c>
      <c r="L342">
        <f t="shared" si="46"/>
        <v>2</v>
      </c>
      <c r="M342">
        <f t="shared" si="42"/>
        <v>1</v>
      </c>
      <c r="N342" s="33">
        <f t="shared" si="43"/>
        <v>7672</v>
      </c>
    </row>
    <row r="343" spans="2:14" ht="12.75">
      <c r="B343" t="str">
        <f t="shared" si="38"/>
        <v>bluenile</v>
      </c>
      <c r="C343">
        <f t="shared" si="34"/>
        <v>1</v>
      </c>
      <c r="D343">
        <f t="shared" si="39"/>
        <v>4</v>
      </c>
      <c r="E343" s="37">
        <f t="shared" si="44"/>
        <v>1.03</v>
      </c>
      <c r="F343">
        <f t="shared" si="44"/>
        <v>1.51</v>
      </c>
      <c r="G343">
        <f t="shared" si="40"/>
        <v>1</v>
      </c>
      <c r="H343">
        <f t="shared" si="41"/>
        <v>2</v>
      </c>
      <c r="I343" s="26">
        <f t="shared" si="45"/>
        <v>0.722</v>
      </c>
      <c r="J343" s="26">
        <f t="shared" si="45"/>
        <v>0.66</v>
      </c>
      <c r="K343">
        <f t="shared" si="46"/>
        <v>2</v>
      </c>
      <c r="L343">
        <f t="shared" si="46"/>
        <v>2</v>
      </c>
      <c r="M343">
        <f t="shared" si="42"/>
        <v>1</v>
      </c>
      <c r="N343" s="33">
        <f t="shared" si="43"/>
        <v>7692</v>
      </c>
    </row>
    <row r="344" spans="2:14" ht="12.75">
      <c r="B344" t="str">
        <f t="shared" si="38"/>
        <v>bluenile</v>
      </c>
      <c r="C344">
        <f t="shared" si="34"/>
        <v>1</v>
      </c>
      <c r="D344">
        <f t="shared" si="39"/>
        <v>4</v>
      </c>
      <c r="E344" s="37">
        <f t="shared" si="44"/>
        <v>1</v>
      </c>
      <c r="F344">
        <f t="shared" si="44"/>
        <v>1.5</v>
      </c>
      <c r="G344">
        <f t="shared" si="40"/>
        <v>1</v>
      </c>
      <c r="H344">
        <f t="shared" si="41"/>
        <v>2</v>
      </c>
      <c r="I344" s="26">
        <f t="shared" si="45"/>
        <v>0.742</v>
      </c>
      <c r="J344" s="26">
        <f t="shared" si="45"/>
        <v>0.61</v>
      </c>
      <c r="K344">
        <f t="shared" si="46"/>
        <v>2</v>
      </c>
      <c r="L344">
        <f t="shared" si="46"/>
        <v>1</v>
      </c>
      <c r="M344">
        <f t="shared" si="42"/>
        <v>1</v>
      </c>
      <c r="N344" s="33">
        <f t="shared" si="43"/>
        <v>7901</v>
      </c>
    </row>
    <row r="345" spans="2:14" ht="12.75">
      <c r="B345" t="str">
        <f t="shared" si="38"/>
        <v>bluenile</v>
      </c>
      <c r="C345">
        <f t="shared" si="34"/>
        <v>1</v>
      </c>
      <c r="D345">
        <f t="shared" si="39"/>
        <v>4</v>
      </c>
      <c r="E345" s="37">
        <f t="shared" si="44"/>
        <v>1</v>
      </c>
      <c r="F345">
        <f t="shared" si="44"/>
        <v>1.64</v>
      </c>
      <c r="G345">
        <f t="shared" si="40"/>
        <v>1</v>
      </c>
      <c r="H345">
        <f t="shared" si="41"/>
        <v>1</v>
      </c>
      <c r="I345" s="26">
        <f t="shared" si="45"/>
        <v>0.688</v>
      </c>
      <c r="J345" s="26">
        <f t="shared" si="45"/>
        <v>0.63</v>
      </c>
      <c r="K345">
        <f t="shared" si="46"/>
        <v>2</v>
      </c>
      <c r="L345">
        <f t="shared" si="46"/>
        <v>1</v>
      </c>
      <c r="M345">
        <f t="shared" si="42"/>
        <v>2</v>
      </c>
      <c r="N345" s="33">
        <f t="shared" si="43"/>
        <v>8040</v>
      </c>
    </row>
    <row r="346" spans="2:14" ht="12.75">
      <c r="B346" t="str">
        <f t="shared" si="38"/>
        <v>bluenile</v>
      </c>
      <c r="C346">
        <f t="shared" si="34"/>
        <v>1</v>
      </c>
      <c r="D346">
        <f t="shared" si="39"/>
        <v>4</v>
      </c>
      <c r="E346" s="37">
        <f t="shared" si="44"/>
        <v>1.03</v>
      </c>
      <c r="F346">
        <f t="shared" si="44"/>
        <v>1.52</v>
      </c>
      <c r="G346">
        <f t="shared" si="40"/>
        <v>1</v>
      </c>
      <c r="H346">
        <f t="shared" si="41"/>
        <v>2</v>
      </c>
      <c r="I346" s="26">
        <f t="shared" si="45"/>
        <v>0.581</v>
      </c>
      <c r="J346" s="26">
        <f t="shared" si="45"/>
        <v>0.67</v>
      </c>
      <c r="K346">
        <f t="shared" si="46"/>
        <v>3</v>
      </c>
      <c r="L346">
        <f t="shared" si="46"/>
        <v>2</v>
      </c>
      <c r="M346">
        <f t="shared" si="42"/>
        <v>2</v>
      </c>
      <c r="N346" s="33">
        <f t="shared" si="43"/>
        <v>8091</v>
      </c>
    </row>
    <row r="347" spans="2:14" ht="12.75">
      <c r="B347" t="str">
        <f t="shared" si="38"/>
        <v>bluenile</v>
      </c>
      <c r="C347">
        <f t="shared" si="34"/>
        <v>1</v>
      </c>
      <c r="D347">
        <f t="shared" si="39"/>
        <v>4</v>
      </c>
      <c r="E347" s="37">
        <f t="shared" si="44"/>
        <v>1.02</v>
      </c>
      <c r="F347">
        <f t="shared" si="44"/>
        <v>1.52</v>
      </c>
      <c r="G347">
        <f t="shared" si="40"/>
        <v>1</v>
      </c>
      <c r="H347">
        <f t="shared" si="41"/>
        <v>2</v>
      </c>
      <c r="I347" s="26">
        <f t="shared" si="45"/>
        <v>0.693</v>
      </c>
      <c r="J347" s="26">
        <f t="shared" si="45"/>
        <v>0.63</v>
      </c>
      <c r="K347">
        <f t="shared" si="46"/>
        <v>3</v>
      </c>
      <c r="L347">
        <f t="shared" si="46"/>
        <v>2</v>
      </c>
      <c r="M347">
        <f t="shared" si="42"/>
        <v>2</v>
      </c>
      <c r="N347" s="33">
        <f t="shared" si="43"/>
        <v>8091</v>
      </c>
    </row>
    <row r="348" spans="2:14" ht="12.75">
      <c r="B348" t="str">
        <f t="shared" si="38"/>
        <v>bluenile</v>
      </c>
      <c r="C348">
        <f t="shared" si="34"/>
        <v>1</v>
      </c>
      <c r="D348">
        <f t="shared" si="39"/>
        <v>4</v>
      </c>
      <c r="E348" s="37">
        <f t="shared" si="44"/>
        <v>1.04</v>
      </c>
      <c r="F348">
        <f t="shared" si="44"/>
        <v>1.5</v>
      </c>
      <c r="G348">
        <f t="shared" si="40"/>
        <v>1</v>
      </c>
      <c r="H348">
        <f t="shared" si="41"/>
        <v>3</v>
      </c>
      <c r="I348" s="26">
        <f t="shared" si="45"/>
        <v>0.705</v>
      </c>
      <c r="J348" s="26">
        <f t="shared" si="45"/>
        <v>0.69</v>
      </c>
      <c r="K348">
        <f t="shared" si="46"/>
        <v>1</v>
      </c>
      <c r="L348">
        <f t="shared" si="46"/>
        <v>2</v>
      </c>
      <c r="M348">
        <f t="shared" si="42"/>
        <v>1</v>
      </c>
      <c r="N348" s="33">
        <f t="shared" si="43"/>
        <v>8260</v>
      </c>
    </row>
    <row r="349" spans="2:14" ht="12.75">
      <c r="B349" t="str">
        <f t="shared" si="38"/>
        <v>bluenile</v>
      </c>
      <c r="C349">
        <f aca="true" t="shared" si="47" ref="C349:C380">IF(H163="gia",1,2)</f>
        <v>1</v>
      </c>
      <c r="D349">
        <f t="shared" si="39"/>
        <v>2</v>
      </c>
      <c r="E349" s="37">
        <f t="shared" si="44"/>
        <v>1</v>
      </c>
      <c r="F349">
        <f t="shared" si="44"/>
        <v>1.61</v>
      </c>
      <c r="G349">
        <f t="shared" si="40"/>
        <v>1</v>
      </c>
      <c r="H349">
        <f t="shared" si="41"/>
        <v>3</v>
      </c>
      <c r="I349" s="26">
        <f t="shared" si="45"/>
        <v>0.662</v>
      </c>
      <c r="J349" s="26">
        <f t="shared" si="45"/>
        <v>0.57</v>
      </c>
      <c r="K349">
        <f t="shared" si="46"/>
        <v>1</v>
      </c>
      <c r="L349">
        <f t="shared" si="46"/>
        <v>2</v>
      </c>
      <c r="M349">
        <f t="shared" si="42"/>
        <v>2</v>
      </c>
      <c r="N349" s="33">
        <f t="shared" si="43"/>
        <v>8348</v>
      </c>
    </row>
    <row r="350" spans="2:14" ht="12.75">
      <c r="B350" t="str">
        <f t="shared" si="38"/>
        <v>bluenile</v>
      </c>
      <c r="C350">
        <f t="shared" si="47"/>
        <v>1</v>
      </c>
      <c r="D350">
        <f t="shared" si="39"/>
        <v>2</v>
      </c>
      <c r="E350" s="37">
        <f t="shared" si="44"/>
        <v>1.05</v>
      </c>
      <c r="F350">
        <f t="shared" si="44"/>
        <v>1.53</v>
      </c>
      <c r="G350">
        <f t="shared" si="40"/>
        <v>2</v>
      </c>
      <c r="H350">
        <f t="shared" si="41"/>
        <v>2</v>
      </c>
      <c r="I350" s="26">
        <f t="shared" si="45"/>
        <v>0.696</v>
      </c>
      <c r="J350" s="26">
        <f t="shared" si="45"/>
        <v>0.57</v>
      </c>
      <c r="K350">
        <f t="shared" si="46"/>
        <v>2</v>
      </c>
      <c r="L350">
        <f t="shared" si="46"/>
        <v>2</v>
      </c>
      <c r="M350">
        <f t="shared" si="42"/>
        <v>2</v>
      </c>
      <c r="N350" s="33">
        <f t="shared" si="43"/>
        <v>8509</v>
      </c>
    </row>
    <row r="351" spans="2:14" ht="12.75">
      <c r="B351" t="str">
        <f t="shared" si="38"/>
        <v>bluenile</v>
      </c>
      <c r="C351">
        <f t="shared" si="47"/>
        <v>1</v>
      </c>
      <c r="D351">
        <f t="shared" si="39"/>
        <v>4</v>
      </c>
      <c r="E351" s="37">
        <f t="shared" si="44"/>
        <v>1</v>
      </c>
      <c r="F351">
        <f t="shared" si="44"/>
        <v>1.74</v>
      </c>
      <c r="G351">
        <f t="shared" si="40"/>
        <v>1</v>
      </c>
      <c r="H351">
        <f t="shared" si="41"/>
        <v>2</v>
      </c>
      <c r="I351" s="26">
        <f t="shared" si="45"/>
        <v>0.6890000000000001</v>
      </c>
      <c r="J351" s="26">
        <f t="shared" si="45"/>
        <v>0.64</v>
      </c>
      <c r="K351">
        <f t="shared" si="46"/>
        <v>2</v>
      </c>
      <c r="L351">
        <f t="shared" si="46"/>
        <v>2</v>
      </c>
      <c r="M351">
        <f t="shared" si="42"/>
        <v>2</v>
      </c>
      <c r="N351" s="33">
        <f t="shared" si="43"/>
        <v>8510</v>
      </c>
    </row>
    <row r="352" spans="2:14" ht="12.75">
      <c r="B352" t="str">
        <f t="shared" si="38"/>
        <v>bluenile</v>
      </c>
      <c r="C352">
        <f t="shared" si="47"/>
        <v>1</v>
      </c>
      <c r="D352">
        <f t="shared" si="39"/>
        <v>4</v>
      </c>
      <c r="E352" s="37">
        <f t="shared" si="44"/>
        <v>1.01</v>
      </c>
      <c r="F352">
        <f t="shared" si="44"/>
        <v>1.5</v>
      </c>
      <c r="G352">
        <f t="shared" si="40"/>
        <v>3</v>
      </c>
      <c r="H352">
        <f t="shared" si="41"/>
        <v>1</v>
      </c>
      <c r="I352" s="26">
        <f t="shared" si="45"/>
        <v>0.695</v>
      </c>
      <c r="J352" s="26">
        <f t="shared" si="45"/>
        <v>0.61</v>
      </c>
      <c r="K352">
        <f t="shared" si="46"/>
        <v>2</v>
      </c>
      <c r="L352">
        <f t="shared" si="46"/>
        <v>1</v>
      </c>
      <c r="M352">
        <f t="shared" si="42"/>
        <v>2</v>
      </c>
      <c r="N352" s="33">
        <f t="shared" si="43"/>
        <v>8537</v>
      </c>
    </row>
    <row r="353" spans="2:14" ht="12.75">
      <c r="B353" t="str">
        <f t="shared" si="38"/>
        <v>bluenile</v>
      </c>
      <c r="C353">
        <f t="shared" si="47"/>
        <v>1</v>
      </c>
      <c r="D353">
        <f t="shared" si="39"/>
        <v>4</v>
      </c>
      <c r="E353" s="37">
        <f t="shared" si="44"/>
        <v>1.02</v>
      </c>
      <c r="F353">
        <f t="shared" si="44"/>
        <v>1.51</v>
      </c>
      <c r="G353">
        <f t="shared" si="40"/>
        <v>2</v>
      </c>
      <c r="H353">
        <f t="shared" si="41"/>
        <v>2</v>
      </c>
      <c r="I353" s="26">
        <f t="shared" si="45"/>
        <v>0.6940000000000001</v>
      </c>
      <c r="J353" s="26">
        <f t="shared" si="45"/>
        <v>0.71</v>
      </c>
      <c r="K353">
        <f t="shared" si="46"/>
        <v>2</v>
      </c>
      <c r="L353">
        <f t="shared" si="46"/>
        <v>2</v>
      </c>
      <c r="M353">
        <f t="shared" si="42"/>
        <v>2</v>
      </c>
      <c r="N353" s="33">
        <f t="shared" si="43"/>
        <v>8611</v>
      </c>
    </row>
    <row r="354" spans="2:14" ht="12.75">
      <c r="B354" t="str">
        <f t="shared" si="38"/>
        <v>bluenile</v>
      </c>
      <c r="C354">
        <f t="shared" si="47"/>
        <v>1</v>
      </c>
      <c r="D354">
        <f t="shared" si="39"/>
        <v>1</v>
      </c>
      <c r="E354" s="37">
        <f t="shared" si="44"/>
        <v>1.03</v>
      </c>
      <c r="F354">
        <f t="shared" si="44"/>
        <v>1.51</v>
      </c>
      <c r="G354">
        <f t="shared" si="40"/>
        <v>2</v>
      </c>
      <c r="H354">
        <f t="shared" si="41"/>
        <v>3</v>
      </c>
      <c r="I354" s="26">
        <f t="shared" si="45"/>
        <v>0.693</v>
      </c>
      <c r="J354" s="26">
        <f t="shared" si="45"/>
        <v>0.56</v>
      </c>
      <c r="K354">
        <f t="shared" si="46"/>
        <v>2</v>
      </c>
      <c r="L354">
        <f t="shared" si="46"/>
        <v>2</v>
      </c>
      <c r="M354">
        <f t="shared" si="42"/>
        <v>1</v>
      </c>
      <c r="N354" s="33">
        <f t="shared" si="43"/>
        <v>8627</v>
      </c>
    </row>
    <row r="355" spans="2:14" ht="12.75">
      <c r="B355" t="str">
        <f t="shared" si="38"/>
        <v>bluenile</v>
      </c>
      <c r="C355">
        <f t="shared" si="47"/>
        <v>1</v>
      </c>
      <c r="D355">
        <f t="shared" si="39"/>
        <v>4</v>
      </c>
      <c r="E355" s="37">
        <f t="shared" si="44"/>
        <v>1</v>
      </c>
      <c r="F355">
        <f t="shared" si="44"/>
        <v>1.51</v>
      </c>
      <c r="G355">
        <f t="shared" si="40"/>
        <v>1</v>
      </c>
      <c r="H355">
        <f t="shared" si="41"/>
        <v>2</v>
      </c>
      <c r="I355" s="26">
        <f t="shared" si="45"/>
        <v>0.6809999999999999</v>
      </c>
      <c r="J355" s="26">
        <f t="shared" si="45"/>
        <v>0.62</v>
      </c>
      <c r="K355">
        <f t="shared" si="46"/>
        <v>3</v>
      </c>
      <c r="L355">
        <f t="shared" si="46"/>
        <v>2</v>
      </c>
      <c r="M355">
        <f t="shared" si="42"/>
        <v>2</v>
      </c>
      <c r="N355" s="33">
        <f t="shared" si="43"/>
        <v>8675</v>
      </c>
    </row>
    <row r="356" spans="2:14" ht="12.75">
      <c r="B356" t="str">
        <f t="shared" si="38"/>
        <v>bluenile</v>
      </c>
      <c r="C356">
        <f t="shared" si="47"/>
        <v>1</v>
      </c>
      <c r="D356">
        <f t="shared" si="39"/>
        <v>4</v>
      </c>
      <c r="E356" s="37">
        <f t="shared" si="44"/>
        <v>1.05</v>
      </c>
      <c r="F356">
        <f t="shared" si="44"/>
        <v>1.5</v>
      </c>
      <c r="G356">
        <f t="shared" si="40"/>
        <v>1</v>
      </c>
      <c r="H356">
        <f t="shared" si="41"/>
        <v>4</v>
      </c>
      <c r="I356" s="26">
        <f t="shared" si="45"/>
        <v>0.708</v>
      </c>
      <c r="J356" s="26">
        <f t="shared" si="45"/>
        <v>0.59</v>
      </c>
      <c r="K356">
        <f t="shared" si="46"/>
        <v>2</v>
      </c>
      <c r="L356">
        <f t="shared" si="46"/>
        <v>1</v>
      </c>
      <c r="M356">
        <f t="shared" si="42"/>
        <v>1</v>
      </c>
      <c r="N356" s="33">
        <f t="shared" si="43"/>
        <v>8708</v>
      </c>
    </row>
    <row r="357" spans="2:14" ht="12.75">
      <c r="B357" t="str">
        <f t="shared" si="38"/>
        <v>bluenile</v>
      </c>
      <c r="C357">
        <f t="shared" si="47"/>
        <v>1</v>
      </c>
      <c r="D357">
        <f t="shared" si="39"/>
        <v>4</v>
      </c>
      <c r="E357" s="37">
        <f t="shared" si="44"/>
        <v>1.04</v>
      </c>
      <c r="F357">
        <f t="shared" si="44"/>
        <v>1.5</v>
      </c>
      <c r="G357">
        <f t="shared" si="40"/>
        <v>2</v>
      </c>
      <c r="H357">
        <f t="shared" si="41"/>
        <v>2</v>
      </c>
      <c r="I357" s="26">
        <f t="shared" si="45"/>
        <v>0.7440000000000001</v>
      </c>
      <c r="J357" s="26">
        <f t="shared" si="45"/>
        <v>0.58</v>
      </c>
      <c r="K357">
        <f t="shared" si="46"/>
        <v>2</v>
      </c>
      <c r="L357">
        <f t="shared" si="46"/>
        <v>1</v>
      </c>
      <c r="M357">
        <f t="shared" si="42"/>
        <v>1</v>
      </c>
      <c r="N357" s="33">
        <f t="shared" si="43"/>
        <v>8713</v>
      </c>
    </row>
    <row r="358" spans="2:14" ht="12.75">
      <c r="B358" t="str">
        <f t="shared" si="38"/>
        <v>bluenile</v>
      </c>
      <c r="C358">
        <f t="shared" si="47"/>
        <v>1</v>
      </c>
      <c r="D358">
        <f t="shared" si="39"/>
        <v>4</v>
      </c>
      <c r="E358" s="37">
        <f aca="true" t="shared" si="48" ref="E358:F377">D172</f>
        <v>1</v>
      </c>
      <c r="F358">
        <f t="shared" si="48"/>
        <v>1.5</v>
      </c>
      <c r="G358">
        <f t="shared" si="40"/>
        <v>3</v>
      </c>
      <c r="H358">
        <f t="shared" si="41"/>
        <v>1</v>
      </c>
      <c r="I358" s="26">
        <f aca="true" t="shared" si="49" ref="I358:J377">I172</f>
        <v>0.6990000000000001</v>
      </c>
      <c r="J358" s="26">
        <f t="shared" si="49"/>
        <v>0.65</v>
      </c>
      <c r="K358">
        <f aca="true" t="shared" si="50" ref="K358:L377">VLOOKUP(K172,$S$254:$T$256,2,FALSE)</f>
        <v>2</v>
      </c>
      <c r="L358">
        <f t="shared" si="50"/>
        <v>1</v>
      </c>
      <c r="M358">
        <f t="shared" si="42"/>
        <v>2</v>
      </c>
      <c r="N358" s="33">
        <f t="shared" si="43"/>
        <v>8927</v>
      </c>
    </row>
    <row r="359" spans="2:14" ht="12.75">
      <c r="B359" t="str">
        <f t="shared" si="38"/>
        <v>bluenile</v>
      </c>
      <c r="C359">
        <f t="shared" si="47"/>
        <v>1</v>
      </c>
      <c r="D359">
        <f t="shared" si="39"/>
        <v>1</v>
      </c>
      <c r="E359" s="37">
        <f t="shared" si="48"/>
        <v>1.01</v>
      </c>
      <c r="F359">
        <f t="shared" si="48"/>
        <v>1.5</v>
      </c>
      <c r="G359">
        <f t="shared" si="40"/>
        <v>3</v>
      </c>
      <c r="H359">
        <f t="shared" si="41"/>
        <v>4</v>
      </c>
      <c r="I359" s="26">
        <f t="shared" si="49"/>
        <v>0.7140000000000001</v>
      </c>
      <c r="J359" s="26">
        <f t="shared" si="49"/>
        <v>0.57</v>
      </c>
      <c r="K359">
        <f t="shared" si="50"/>
        <v>2</v>
      </c>
      <c r="L359">
        <f t="shared" si="50"/>
        <v>2</v>
      </c>
      <c r="M359">
        <f t="shared" si="42"/>
        <v>1</v>
      </c>
      <c r="N359" s="33">
        <f t="shared" si="43"/>
        <v>9067</v>
      </c>
    </row>
    <row r="360" spans="2:14" ht="12.75">
      <c r="B360" t="str">
        <f t="shared" si="38"/>
        <v>bluenile</v>
      </c>
      <c r="C360">
        <f t="shared" si="47"/>
        <v>1</v>
      </c>
      <c r="D360">
        <f t="shared" si="39"/>
        <v>4</v>
      </c>
      <c r="E360" s="37">
        <f t="shared" si="48"/>
        <v>1.03</v>
      </c>
      <c r="F360">
        <f t="shared" si="48"/>
        <v>1.54</v>
      </c>
      <c r="G360">
        <f t="shared" si="40"/>
        <v>1</v>
      </c>
      <c r="H360">
        <f t="shared" si="41"/>
        <v>4</v>
      </c>
      <c r="I360" s="26">
        <f t="shared" si="49"/>
        <v>0.627</v>
      </c>
      <c r="J360" s="26">
        <f t="shared" si="49"/>
        <v>0.67</v>
      </c>
      <c r="K360">
        <f t="shared" si="50"/>
        <v>1</v>
      </c>
      <c r="L360">
        <f t="shared" si="50"/>
        <v>1</v>
      </c>
      <c r="M360">
        <f t="shared" si="42"/>
        <v>2</v>
      </c>
      <c r="N360" s="33">
        <f t="shared" si="43"/>
        <v>9072</v>
      </c>
    </row>
    <row r="361" spans="2:14" ht="12.75">
      <c r="B361" t="str">
        <f t="shared" si="38"/>
        <v>bluenile</v>
      </c>
      <c r="C361">
        <f t="shared" si="47"/>
        <v>1</v>
      </c>
      <c r="D361">
        <f t="shared" si="39"/>
        <v>4</v>
      </c>
      <c r="E361" s="37">
        <f t="shared" si="48"/>
        <v>1.02</v>
      </c>
      <c r="F361">
        <f t="shared" si="48"/>
        <v>1.52</v>
      </c>
      <c r="G361">
        <f t="shared" si="40"/>
        <v>1</v>
      </c>
      <c r="H361">
        <f t="shared" si="41"/>
        <v>4</v>
      </c>
      <c r="I361" s="26">
        <f t="shared" si="49"/>
        <v>0.652</v>
      </c>
      <c r="J361" s="26">
        <f t="shared" si="49"/>
        <v>0.67</v>
      </c>
      <c r="K361">
        <f t="shared" si="50"/>
        <v>2</v>
      </c>
      <c r="L361">
        <f t="shared" si="50"/>
        <v>2</v>
      </c>
      <c r="M361">
        <f t="shared" si="42"/>
        <v>2</v>
      </c>
      <c r="N361" s="33">
        <f t="shared" si="43"/>
        <v>9112</v>
      </c>
    </row>
    <row r="362" spans="2:14" ht="12.75">
      <c r="B362" t="str">
        <f t="shared" si="38"/>
        <v>bluenile</v>
      </c>
      <c r="C362">
        <f t="shared" si="47"/>
        <v>1</v>
      </c>
      <c r="D362">
        <f t="shared" si="39"/>
        <v>4</v>
      </c>
      <c r="E362" s="37">
        <f t="shared" si="48"/>
        <v>1.02</v>
      </c>
      <c r="F362">
        <f t="shared" si="48"/>
        <v>1.5</v>
      </c>
      <c r="G362">
        <f t="shared" si="40"/>
        <v>1</v>
      </c>
      <c r="H362">
        <f t="shared" si="41"/>
        <v>4</v>
      </c>
      <c r="I362" s="26">
        <f t="shared" si="49"/>
        <v>0.71</v>
      </c>
      <c r="J362" s="26">
        <f t="shared" si="49"/>
        <v>0.68</v>
      </c>
      <c r="K362">
        <f t="shared" si="50"/>
        <v>2</v>
      </c>
      <c r="L362">
        <f t="shared" si="50"/>
        <v>2</v>
      </c>
      <c r="M362">
        <f t="shared" si="42"/>
        <v>1</v>
      </c>
      <c r="N362" s="33">
        <f t="shared" si="43"/>
        <v>9116</v>
      </c>
    </row>
    <row r="363" spans="2:14" ht="12.75">
      <c r="B363" t="str">
        <f t="shared" si="38"/>
        <v>bluenile</v>
      </c>
      <c r="C363">
        <f t="shared" si="47"/>
        <v>1</v>
      </c>
      <c r="D363">
        <f t="shared" si="39"/>
        <v>4</v>
      </c>
      <c r="E363" s="37">
        <f t="shared" si="48"/>
        <v>1</v>
      </c>
      <c r="F363">
        <f t="shared" si="48"/>
        <v>1.52</v>
      </c>
      <c r="G363">
        <f t="shared" si="40"/>
        <v>2</v>
      </c>
      <c r="H363">
        <f t="shared" si="41"/>
        <v>2</v>
      </c>
      <c r="I363" s="26">
        <f t="shared" si="49"/>
        <v>0.7</v>
      </c>
      <c r="J363" s="26">
        <f t="shared" si="49"/>
        <v>0.57</v>
      </c>
      <c r="K363">
        <f t="shared" si="50"/>
        <v>1</v>
      </c>
      <c r="L363">
        <f t="shared" si="50"/>
        <v>2</v>
      </c>
      <c r="M363">
        <f t="shared" si="42"/>
        <v>1</v>
      </c>
      <c r="N363" s="33">
        <f t="shared" si="43"/>
        <v>9203</v>
      </c>
    </row>
    <row r="364" spans="2:14" ht="12.75">
      <c r="B364" t="str">
        <f t="shared" si="38"/>
        <v>bluenile</v>
      </c>
      <c r="C364">
        <f t="shared" si="47"/>
        <v>1</v>
      </c>
      <c r="D364">
        <f t="shared" si="39"/>
        <v>4</v>
      </c>
      <c r="E364" s="37">
        <f t="shared" si="48"/>
        <v>1</v>
      </c>
      <c r="F364">
        <f t="shared" si="48"/>
        <v>1.59</v>
      </c>
      <c r="G364">
        <f t="shared" si="40"/>
        <v>1</v>
      </c>
      <c r="H364">
        <f t="shared" si="41"/>
        <v>4</v>
      </c>
      <c r="I364" s="26">
        <f t="shared" si="49"/>
        <v>0.6</v>
      </c>
      <c r="J364" s="26">
        <f t="shared" si="49"/>
        <v>0.56</v>
      </c>
      <c r="K364">
        <f t="shared" si="50"/>
        <v>2</v>
      </c>
      <c r="L364">
        <f t="shared" si="50"/>
        <v>2</v>
      </c>
      <c r="M364">
        <f t="shared" si="42"/>
        <v>2</v>
      </c>
      <c r="N364" s="33">
        <f t="shared" si="43"/>
        <v>9214</v>
      </c>
    </row>
    <row r="365" spans="2:14" ht="12.75">
      <c r="B365" t="str">
        <f t="shared" si="38"/>
        <v>bluenile</v>
      </c>
      <c r="C365">
        <f t="shared" si="47"/>
        <v>1</v>
      </c>
      <c r="D365">
        <f t="shared" si="39"/>
        <v>2</v>
      </c>
      <c r="E365" s="37">
        <f t="shared" si="48"/>
        <v>1.02</v>
      </c>
      <c r="F365">
        <f t="shared" si="48"/>
        <v>1.7</v>
      </c>
      <c r="G365">
        <f t="shared" si="40"/>
        <v>2</v>
      </c>
      <c r="H365">
        <f t="shared" si="41"/>
        <v>2</v>
      </c>
      <c r="I365" s="26">
        <f t="shared" si="49"/>
        <v>0.6459999999999999</v>
      </c>
      <c r="J365" s="26">
        <f t="shared" si="49"/>
        <v>0.74</v>
      </c>
      <c r="K365">
        <f t="shared" si="50"/>
        <v>1</v>
      </c>
      <c r="L365">
        <f t="shared" si="50"/>
        <v>1</v>
      </c>
      <c r="M365">
        <f t="shared" si="42"/>
        <v>1</v>
      </c>
      <c r="N365" s="33">
        <f t="shared" si="43"/>
        <v>9378</v>
      </c>
    </row>
    <row r="366" spans="2:14" ht="12.75">
      <c r="B366" t="str">
        <f t="shared" si="38"/>
        <v>bluenile</v>
      </c>
      <c r="C366">
        <f t="shared" si="47"/>
        <v>1</v>
      </c>
      <c r="D366">
        <f t="shared" si="39"/>
        <v>2</v>
      </c>
      <c r="E366" s="37">
        <f t="shared" si="48"/>
        <v>1.03</v>
      </c>
      <c r="F366">
        <f t="shared" si="48"/>
        <v>1.6</v>
      </c>
      <c r="G366">
        <f t="shared" si="40"/>
        <v>1</v>
      </c>
      <c r="H366">
        <f t="shared" si="41"/>
        <v>4</v>
      </c>
      <c r="I366" s="26">
        <f t="shared" si="49"/>
        <v>0.6859999999999999</v>
      </c>
      <c r="J366" s="26">
        <f t="shared" si="49"/>
        <v>0.55</v>
      </c>
      <c r="K366">
        <f t="shared" si="50"/>
        <v>3</v>
      </c>
      <c r="L366">
        <f t="shared" si="50"/>
        <v>1</v>
      </c>
      <c r="M366">
        <f t="shared" si="42"/>
        <v>1</v>
      </c>
      <c r="N366" s="33">
        <f t="shared" si="43"/>
        <v>9421</v>
      </c>
    </row>
    <row r="367" spans="2:14" ht="12.75">
      <c r="B367" t="str">
        <f t="shared" si="38"/>
        <v>bluenile</v>
      </c>
      <c r="C367">
        <f t="shared" si="47"/>
        <v>1</v>
      </c>
      <c r="D367">
        <f t="shared" si="39"/>
        <v>4</v>
      </c>
      <c r="E367" s="37">
        <f t="shared" si="48"/>
        <v>1.04</v>
      </c>
      <c r="F367">
        <f t="shared" si="48"/>
        <v>1.55</v>
      </c>
      <c r="G367">
        <f t="shared" si="40"/>
        <v>2</v>
      </c>
      <c r="H367">
        <f t="shared" si="41"/>
        <v>2</v>
      </c>
      <c r="I367" s="26">
        <f t="shared" si="49"/>
        <v>0.675</v>
      </c>
      <c r="J367" s="26">
        <f t="shared" si="49"/>
        <v>0.66</v>
      </c>
      <c r="K367">
        <f t="shared" si="50"/>
        <v>3</v>
      </c>
      <c r="L367">
        <f t="shared" si="50"/>
        <v>2</v>
      </c>
      <c r="M367">
        <f t="shared" si="42"/>
        <v>2</v>
      </c>
      <c r="N367" s="33">
        <f t="shared" si="43"/>
        <v>9483</v>
      </c>
    </row>
    <row r="368" spans="2:14" ht="12.75">
      <c r="B368" t="str">
        <f t="shared" si="38"/>
        <v>bluenile</v>
      </c>
      <c r="C368">
        <f t="shared" si="47"/>
        <v>1</v>
      </c>
      <c r="D368">
        <f t="shared" si="39"/>
        <v>4</v>
      </c>
      <c r="E368" s="37">
        <f t="shared" si="48"/>
        <v>1.03</v>
      </c>
      <c r="F368">
        <f t="shared" si="48"/>
        <v>1.53</v>
      </c>
      <c r="G368">
        <f t="shared" si="40"/>
        <v>2</v>
      </c>
      <c r="H368">
        <f t="shared" si="41"/>
        <v>2</v>
      </c>
      <c r="I368" s="26">
        <f t="shared" si="49"/>
        <v>0.6779999999999999</v>
      </c>
      <c r="J368" s="26">
        <f t="shared" si="49"/>
        <v>0.62</v>
      </c>
      <c r="K368">
        <f t="shared" si="50"/>
        <v>3</v>
      </c>
      <c r="L368">
        <f t="shared" si="50"/>
        <v>2</v>
      </c>
      <c r="M368">
        <f t="shared" si="42"/>
        <v>2</v>
      </c>
      <c r="N368" s="33">
        <f t="shared" si="43"/>
        <v>9494</v>
      </c>
    </row>
    <row r="369" spans="2:14" ht="12.75">
      <c r="B369" t="str">
        <f t="shared" si="38"/>
        <v>bluenile</v>
      </c>
      <c r="C369">
        <f t="shared" si="47"/>
        <v>1</v>
      </c>
      <c r="D369">
        <f t="shared" si="39"/>
        <v>4</v>
      </c>
      <c r="E369" s="37">
        <f t="shared" si="48"/>
        <v>1.02</v>
      </c>
      <c r="F369">
        <f t="shared" si="48"/>
        <v>1.53</v>
      </c>
      <c r="G369">
        <f t="shared" si="40"/>
        <v>1</v>
      </c>
      <c r="H369">
        <f t="shared" si="41"/>
        <v>4</v>
      </c>
      <c r="I369" s="26">
        <f t="shared" si="49"/>
        <v>0.6709999999999999</v>
      </c>
      <c r="J369" s="26">
        <f t="shared" si="49"/>
        <v>0.64</v>
      </c>
      <c r="K369">
        <f t="shared" si="50"/>
        <v>2</v>
      </c>
      <c r="L369">
        <f t="shared" si="50"/>
        <v>1</v>
      </c>
      <c r="M369">
        <f t="shared" si="42"/>
        <v>2</v>
      </c>
      <c r="N369" s="33">
        <f t="shared" si="43"/>
        <v>9535</v>
      </c>
    </row>
    <row r="370" spans="2:14" ht="12.75">
      <c r="B370" t="str">
        <f t="shared" si="38"/>
        <v>bluenile</v>
      </c>
      <c r="C370">
        <f t="shared" si="47"/>
        <v>1</v>
      </c>
      <c r="D370">
        <f t="shared" si="39"/>
        <v>4</v>
      </c>
      <c r="E370" s="37">
        <f t="shared" si="48"/>
        <v>1</v>
      </c>
      <c r="F370">
        <f t="shared" si="48"/>
        <v>1.6</v>
      </c>
      <c r="G370">
        <f t="shared" si="40"/>
        <v>2</v>
      </c>
      <c r="H370">
        <f t="shared" si="41"/>
        <v>2</v>
      </c>
      <c r="I370" s="26">
        <f t="shared" si="49"/>
        <v>0.6990000000000001</v>
      </c>
      <c r="J370" s="26">
        <f t="shared" si="49"/>
        <v>0.55</v>
      </c>
      <c r="K370">
        <f t="shared" si="50"/>
        <v>2</v>
      </c>
      <c r="L370">
        <f t="shared" si="50"/>
        <v>2</v>
      </c>
      <c r="M370">
        <f t="shared" si="42"/>
        <v>1</v>
      </c>
      <c r="N370" s="33">
        <f t="shared" si="43"/>
        <v>9672</v>
      </c>
    </row>
    <row r="371" spans="2:14" ht="12.75">
      <c r="B371" t="str">
        <f t="shared" si="38"/>
        <v>bluenile</v>
      </c>
      <c r="C371">
        <f t="shared" si="47"/>
        <v>1</v>
      </c>
      <c r="D371">
        <f t="shared" si="39"/>
        <v>3</v>
      </c>
      <c r="E371" s="37">
        <f t="shared" si="48"/>
        <v>1.02</v>
      </c>
      <c r="F371">
        <f t="shared" si="48"/>
        <v>1.5</v>
      </c>
      <c r="G371">
        <f t="shared" si="40"/>
        <v>2</v>
      </c>
      <c r="H371">
        <f t="shared" si="41"/>
        <v>3</v>
      </c>
      <c r="I371" s="26">
        <f t="shared" si="49"/>
        <v>0.733</v>
      </c>
      <c r="J371" s="26">
        <f t="shared" si="49"/>
        <v>0.56</v>
      </c>
      <c r="K371">
        <f t="shared" si="50"/>
        <v>1</v>
      </c>
      <c r="L371">
        <f t="shared" si="50"/>
        <v>2</v>
      </c>
      <c r="M371">
        <f t="shared" si="42"/>
        <v>1</v>
      </c>
      <c r="N371" s="33">
        <f t="shared" si="43"/>
        <v>9677</v>
      </c>
    </row>
    <row r="372" spans="2:14" ht="12.75">
      <c r="B372" t="str">
        <f t="shared" si="38"/>
        <v>bluenile</v>
      </c>
      <c r="C372">
        <f t="shared" si="47"/>
        <v>1</v>
      </c>
      <c r="D372">
        <f t="shared" si="39"/>
        <v>4</v>
      </c>
      <c r="E372" s="37">
        <f t="shared" si="48"/>
        <v>1.02</v>
      </c>
      <c r="F372">
        <f t="shared" si="48"/>
        <v>1.52</v>
      </c>
      <c r="G372">
        <f t="shared" si="40"/>
        <v>3</v>
      </c>
      <c r="H372">
        <f t="shared" si="41"/>
        <v>2</v>
      </c>
      <c r="I372" s="26">
        <f t="shared" si="49"/>
        <v>0.746</v>
      </c>
      <c r="J372" s="26">
        <f t="shared" si="49"/>
        <v>0.56</v>
      </c>
      <c r="K372">
        <f t="shared" si="50"/>
        <v>3</v>
      </c>
      <c r="L372">
        <f t="shared" si="50"/>
        <v>1</v>
      </c>
      <c r="M372">
        <f t="shared" si="42"/>
        <v>1</v>
      </c>
      <c r="N372" s="33">
        <f t="shared" si="43"/>
        <v>9680</v>
      </c>
    </row>
    <row r="373" spans="2:14" ht="12.75">
      <c r="B373" t="str">
        <f t="shared" si="38"/>
        <v>bluenile</v>
      </c>
      <c r="C373">
        <f t="shared" si="47"/>
        <v>1</v>
      </c>
      <c r="D373">
        <f t="shared" si="39"/>
        <v>4</v>
      </c>
      <c r="E373" s="37">
        <f t="shared" si="48"/>
        <v>1.05</v>
      </c>
      <c r="F373">
        <f t="shared" si="48"/>
        <v>1.51</v>
      </c>
      <c r="G373">
        <f t="shared" si="40"/>
        <v>2</v>
      </c>
      <c r="H373">
        <f t="shared" si="41"/>
        <v>3</v>
      </c>
      <c r="I373" s="26">
        <f t="shared" si="49"/>
        <v>0.6629999999999999</v>
      </c>
      <c r="J373" s="26">
        <f t="shared" si="49"/>
        <v>0.71</v>
      </c>
      <c r="K373">
        <f t="shared" si="50"/>
        <v>2</v>
      </c>
      <c r="L373">
        <f t="shared" si="50"/>
        <v>1</v>
      </c>
      <c r="M373">
        <f t="shared" si="42"/>
        <v>2</v>
      </c>
      <c r="N373" s="33">
        <f t="shared" si="43"/>
        <v>9722</v>
      </c>
    </row>
    <row r="374" spans="2:14" ht="12.75">
      <c r="B374" t="str">
        <f t="shared" si="38"/>
        <v>bluenile</v>
      </c>
      <c r="C374">
        <f t="shared" si="47"/>
        <v>1</v>
      </c>
      <c r="D374">
        <f t="shared" si="39"/>
        <v>4</v>
      </c>
      <c r="E374" s="37">
        <f t="shared" si="48"/>
        <v>1.03</v>
      </c>
      <c r="F374">
        <f t="shared" si="48"/>
        <v>1.53</v>
      </c>
      <c r="G374">
        <f t="shared" si="40"/>
        <v>3</v>
      </c>
      <c r="H374">
        <f t="shared" si="41"/>
        <v>2</v>
      </c>
      <c r="I374" s="26">
        <f t="shared" si="49"/>
        <v>0.687</v>
      </c>
      <c r="J374" s="26">
        <f t="shared" si="49"/>
        <v>0.66</v>
      </c>
      <c r="K374">
        <f t="shared" si="50"/>
        <v>3</v>
      </c>
      <c r="L374">
        <f t="shared" si="50"/>
        <v>2</v>
      </c>
      <c r="M374">
        <f t="shared" si="42"/>
        <v>2</v>
      </c>
      <c r="N374" s="33">
        <f t="shared" si="43"/>
        <v>9724</v>
      </c>
    </row>
    <row r="375" spans="2:14" ht="12.75">
      <c r="B375" t="str">
        <f t="shared" si="38"/>
        <v>bluenile</v>
      </c>
      <c r="C375">
        <f t="shared" si="47"/>
        <v>1</v>
      </c>
      <c r="D375">
        <f t="shared" si="39"/>
        <v>4</v>
      </c>
      <c r="E375" s="37">
        <f t="shared" si="48"/>
        <v>1.01</v>
      </c>
      <c r="F375">
        <f t="shared" si="48"/>
        <v>1.69</v>
      </c>
      <c r="G375">
        <f t="shared" si="40"/>
        <v>1</v>
      </c>
      <c r="H375">
        <f t="shared" si="41"/>
        <v>4</v>
      </c>
      <c r="I375" s="26">
        <f t="shared" si="49"/>
        <v>0.6809999999999999</v>
      </c>
      <c r="J375" s="26">
        <f t="shared" si="49"/>
        <v>0.57</v>
      </c>
      <c r="K375">
        <f t="shared" si="50"/>
        <v>1</v>
      </c>
      <c r="L375">
        <f t="shared" si="50"/>
        <v>2</v>
      </c>
      <c r="M375">
        <f t="shared" si="42"/>
        <v>2</v>
      </c>
      <c r="N375" s="33">
        <f t="shared" si="43"/>
        <v>9775</v>
      </c>
    </row>
    <row r="376" spans="2:14" ht="12.75">
      <c r="B376" t="str">
        <f t="shared" si="38"/>
        <v>bluenile</v>
      </c>
      <c r="C376">
        <f t="shared" si="47"/>
        <v>1</v>
      </c>
      <c r="D376">
        <f t="shared" si="39"/>
        <v>4</v>
      </c>
      <c r="E376" s="37">
        <f t="shared" si="48"/>
        <v>1.03</v>
      </c>
      <c r="F376">
        <f t="shared" si="48"/>
        <v>1.7</v>
      </c>
      <c r="G376">
        <f t="shared" si="40"/>
        <v>1</v>
      </c>
      <c r="H376">
        <f t="shared" si="41"/>
        <v>2</v>
      </c>
      <c r="I376" s="26">
        <f t="shared" si="49"/>
        <v>0.688</v>
      </c>
      <c r="J376" s="26">
        <f t="shared" si="49"/>
        <v>0.64</v>
      </c>
      <c r="K376">
        <f t="shared" si="50"/>
        <v>2</v>
      </c>
      <c r="L376">
        <f t="shared" si="50"/>
        <v>2</v>
      </c>
      <c r="M376">
        <f t="shared" si="42"/>
        <v>2</v>
      </c>
      <c r="N376" s="33">
        <f t="shared" si="43"/>
        <v>9799</v>
      </c>
    </row>
    <row r="377" spans="2:14" ht="12.75">
      <c r="B377" t="str">
        <f t="shared" si="38"/>
        <v>bluenile</v>
      </c>
      <c r="C377">
        <f t="shared" si="47"/>
        <v>1</v>
      </c>
      <c r="D377">
        <f t="shared" si="39"/>
        <v>4</v>
      </c>
      <c r="E377" s="37">
        <f t="shared" si="48"/>
        <v>1.03</v>
      </c>
      <c r="F377">
        <f t="shared" si="48"/>
        <v>1.5</v>
      </c>
      <c r="G377">
        <f t="shared" si="40"/>
        <v>3</v>
      </c>
      <c r="H377">
        <f t="shared" si="41"/>
        <v>2</v>
      </c>
      <c r="I377" s="26">
        <f t="shared" si="49"/>
        <v>0.643</v>
      </c>
      <c r="J377" s="26">
        <f t="shared" si="49"/>
        <v>0.63</v>
      </c>
      <c r="K377">
        <f t="shared" si="50"/>
        <v>3</v>
      </c>
      <c r="L377">
        <f t="shared" si="50"/>
        <v>2</v>
      </c>
      <c r="M377">
        <f t="shared" si="42"/>
        <v>2</v>
      </c>
      <c r="N377" s="33">
        <f t="shared" si="43"/>
        <v>9803</v>
      </c>
    </row>
    <row r="378" spans="2:14" ht="12.75">
      <c r="B378" t="str">
        <f t="shared" si="38"/>
        <v>bluenile</v>
      </c>
      <c r="C378">
        <f t="shared" si="47"/>
        <v>1</v>
      </c>
      <c r="D378">
        <f t="shared" si="39"/>
        <v>4</v>
      </c>
      <c r="E378" s="37">
        <f aca="true" t="shared" si="51" ref="E378:F397">D192</f>
        <v>1.02</v>
      </c>
      <c r="F378">
        <f t="shared" si="51"/>
        <v>1.5</v>
      </c>
      <c r="G378">
        <f t="shared" si="40"/>
        <v>3</v>
      </c>
      <c r="H378">
        <f t="shared" si="41"/>
        <v>2</v>
      </c>
      <c r="I378" s="26">
        <f aca="true" t="shared" si="52" ref="I378:J397">I192</f>
        <v>0.6609999999999999</v>
      </c>
      <c r="J378" s="26">
        <f t="shared" si="52"/>
        <v>0.75</v>
      </c>
      <c r="K378">
        <f aca="true" t="shared" si="53" ref="K378:L397">VLOOKUP(K192,$S$254:$T$256,2,FALSE)</f>
        <v>2</v>
      </c>
      <c r="L378">
        <f t="shared" si="53"/>
        <v>2</v>
      </c>
      <c r="M378">
        <f t="shared" si="42"/>
        <v>1</v>
      </c>
      <c r="N378" s="33">
        <f t="shared" si="43"/>
        <v>9828</v>
      </c>
    </row>
    <row r="379" spans="2:14" ht="12.75">
      <c r="B379" t="str">
        <f t="shared" si="38"/>
        <v>bluenile</v>
      </c>
      <c r="C379">
        <f t="shared" si="47"/>
        <v>1</v>
      </c>
      <c r="D379">
        <f t="shared" si="39"/>
        <v>2</v>
      </c>
      <c r="E379" s="37">
        <f t="shared" si="51"/>
        <v>1</v>
      </c>
      <c r="F379">
        <f t="shared" si="51"/>
        <v>1.64</v>
      </c>
      <c r="G379">
        <f t="shared" si="40"/>
        <v>3</v>
      </c>
      <c r="H379">
        <f t="shared" si="41"/>
        <v>2</v>
      </c>
      <c r="I379" s="26">
        <f t="shared" si="52"/>
        <v>0.7490000000000001</v>
      </c>
      <c r="J379" s="26">
        <f t="shared" si="52"/>
        <v>0.68</v>
      </c>
      <c r="K379">
        <f t="shared" si="53"/>
        <v>2</v>
      </c>
      <c r="L379">
        <f t="shared" si="53"/>
        <v>2</v>
      </c>
      <c r="M379">
        <f t="shared" si="42"/>
        <v>1</v>
      </c>
      <c r="N379" s="33">
        <f t="shared" si="43"/>
        <v>9899</v>
      </c>
    </row>
    <row r="380" spans="2:14" ht="12.75">
      <c r="B380" t="str">
        <f t="shared" si="38"/>
        <v>bluenile</v>
      </c>
      <c r="C380">
        <f t="shared" si="47"/>
        <v>1</v>
      </c>
      <c r="D380">
        <f t="shared" si="39"/>
        <v>2</v>
      </c>
      <c r="E380" s="37">
        <f t="shared" si="51"/>
        <v>1</v>
      </c>
      <c r="F380">
        <f t="shared" si="51"/>
        <v>1.52</v>
      </c>
      <c r="G380">
        <f t="shared" si="40"/>
        <v>1</v>
      </c>
      <c r="H380">
        <f t="shared" si="41"/>
        <v>5</v>
      </c>
      <c r="I380" s="26">
        <f t="shared" si="52"/>
        <v>0.6859999999999999</v>
      </c>
      <c r="J380" s="26">
        <f t="shared" si="52"/>
        <v>0.58</v>
      </c>
      <c r="K380">
        <f t="shared" si="53"/>
        <v>3</v>
      </c>
      <c r="L380">
        <f t="shared" si="53"/>
        <v>2</v>
      </c>
      <c r="M380">
        <f t="shared" si="42"/>
        <v>2</v>
      </c>
      <c r="N380" s="33">
        <f t="shared" si="43"/>
        <v>8463</v>
      </c>
    </row>
    <row r="381" spans="2:14" ht="12.75">
      <c r="B381" t="str">
        <f t="shared" si="38"/>
        <v>bluenile</v>
      </c>
      <c r="C381">
        <f aca="true" t="shared" si="54" ref="C381:C405">IF(H195="gia",1,2)</f>
        <v>1</v>
      </c>
      <c r="D381">
        <f t="shared" si="39"/>
        <v>4</v>
      </c>
      <c r="E381" s="37">
        <f t="shared" si="51"/>
        <v>1.01</v>
      </c>
      <c r="F381">
        <f t="shared" si="51"/>
        <v>1.5</v>
      </c>
      <c r="G381">
        <f t="shared" si="40"/>
        <v>1</v>
      </c>
      <c r="H381">
        <f t="shared" si="41"/>
        <v>5</v>
      </c>
      <c r="I381" s="26">
        <f t="shared" si="52"/>
        <v>0.669</v>
      </c>
      <c r="J381" s="26">
        <f t="shared" si="52"/>
        <v>0.6</v>
      </c>
      <c r="K381">
        <f t="shared" si="53"/>
        <v>2</v>
      </c>
      <c r="L381">
        <f t="shared" si="53"/>
        <v>1</v>
      </c>
      <c r="M381">
        <f t="shared" si="42"/>
        <v>2</v>
      </c>
      <c r="N381" s="33">
        <f t="shared" si="43"/>
        <v>8698</v>
      </c>
    </row>
    <row r="382" spans="2:14" ht="12.75">
      <c r="B382" t="str">
        <f t="shared" si="38"/>
        <v>bluenile</v>
      </c>
      <c r="C382">
        <f t="shared" si="54"/>
        <v>1</v>
      </c>
      <c r="D382">
        <f t="shared" si="39"/>
        <v>4</v>
      </c>
      <c r="E382" s="37">
        <f t="shared" si="51"/>
        <v>1.01</v>
      </c>
      <c r="F382">
        <f t="shared" si="51"/>
        <v>1.5</v>
      </c>
      <c r="G382">
        <f t="shared" si="40"/>
        <v>1</v>
      </c>
      <c r="H382">
        <f t="shared" si="41"/>
        <v>5</v>
      </c>
      <c r="I382" s="26">
        <f t="shared" si="52"/>
        <v>0.705</v>
      </c>
      <c r="J382" s="26">
        <f t="shared" si="52"/>
        <v>0.64</v>
      </c>
      <c r="K382">
        <f t="shared" si="53"/>
        <v>2</v>
      </c>
      <c r="L382">
        <f t="shared" si="53"/>
        <v>1</v>
      </c>
      <c r="M382">
        <f t="shared" si="42"/>
        <v>1</v>
      </c>
      <c r="N382" s="33">
        <f t="shared" si="43"/>
        <v>8728</v>
      </c>
    </row>
    <row r="383" spans="2:14" ht="12.75">
      <c r="B383" t="str">
        <f t="shared" si="38"/>
        <v>bluenile</v>
      </c>
      <c r="C383">
        <f t="shared" si="54"/>
        <v>1</v>
      </c>
      <c r="D383">
        <f t="shared" si="39"/>
        <v>3</v>
      </c>
      <c r="E383" s="37">
        <f t="shared" si="51"/>
        <v>1.05</v>
      </c>
      <c r="F383">
        <f t="shared" si="51"/>
        <v>1.51</v>
      </c>
      <c r="G383">
        <f t="shared" si="40"/>
        <v>1</v>
      </c>
      <c r="H383">
        <f t="shared" si="41"/>
        <v>5</v>
      </c>
      <c r="I383" s="26">
        <f t="shared" si="52"/>
        <v>0.675</v>
      </c>
      <c r="J383" s="26">
        <f t="shared" si="52"/>
        <v>0.57</v>
      </c>
      <c r="K383">
        <f t="shared" si="53"/>
        <v>1</v>
      </c>
      <c r="L383">
        <f t="shared" si="53"/>
        <v>1</v>
      </c>
      <c r="M383">
        <f t="shared" si="42"/>
        <v>2</v>
      </c>
      <c r="N383" s="33">
        <f t="shared" si="43"/>
        <v>9145</v>
      </c>
    </row>
    <row r="384" spans="2:14" ht="12.75">
      <c r="B384" t="str">
        <f t="shared" si="38"/>
        <v>bluenile</v>
      </c>
      <c r="C384">
        <f t="shared" si="54"/>
        <v>1</v>
      </c>
      <c r="D384">
        <f t="shared" si="39"/>
        <v>4</v>
      </c>
      <c r="E384" s="37">
        <f t="shared" si="51"/>
        <v>1.01</v>
      </c>
      <c r="F384">
        <f t="shared" si="51"/>
        <v>1.51</v>
      </c>
      <c r="G384">
        <f t="shared" si="40"/>
        <v>1</v>
      </c>
      <c r="H384">
        <f t="shared" si="41"/>
        <v>5</v>
      </c>
      <c r="I384" s="26">
        <f t="shared" si="52"/>
        <v>0.6920000000000001</v>
      </c>
      <c r="J384" s="26">
        <f t="shared" si="52"/>
        <v>0.67</v>
      </c>
      <c r="K384">
        <f t="shared" si="53"/>
        <v>2</v>
      </c>
      <c r="L384">
        <f t="shared" si="53"/>
        <v>1</v>
      </c>
      <c r="M384">
        <f t="shared" si="42"/>
        <v>2</v>
      </c>
      <c r="N384" s="33">
        <f t="shared" si="43"/>
        <v>9246</v>
      </c>
    </row>
    <row r="385" spans="2:14" ht="12.75">
      <c r="B385" t="str">
        <f t="shared" si="38"/>
        <v>bluenile</v>
      </c>
      <c r="C385">
        <f t="shared" si="54"/>
        <v>1</v>
      </c>
      <c r="D385">
        <f t="shared" si="39"/>
        <v>2</v>
      </c>
      <c r="E385" s="37">
        <f t="shared" si="51"/>
        <v>1</v>
      </c>
      <c r="F385">
        <f t="shared" si="51"/>
        <v>1.51</v>
      </c>
      <c r="G385">
        <f t="shared" si="40"/>
        <v>1</v>
      </c>
      <c r="H385">
        <f t="shared" si="41"/>
        <v>5</v>
      </c>
      <c r="I385" s="26">
        <f t="shared" si="52"/>
        <v>0.7</v>
      </c>
      <c r="J385" s="26">
        <f t="shared" si="52"/>
        <v>0.67</v>
      </c>
      <c r="K385">
        <f t="shared" si="53"/>
        <v>1</v>
      </c>
      <c r="L385">
        <f t="shared" si="53"/>
        <v>1</v>
      </c>
      <c r="M385">
        <f t="shared" si="42"/>
        <v>1</v>
      </c>
      <c r="N385" s="33">
        <f t="shared" si="43"/>
        <v>9394</v>
      </c>
    </row>
    <row r="386" spans="2:14" ht="12.75">
      <c r="B386" t="str">
        <f t="shared" si="38"/>
        <v>bluenile</v>
      </c>
      <c r="C386">
        <f t="shared" si="54"/>
        <v>1</v>
      </c>
      <c r="D386">
        <f t="shared" si="39"/>
        <v>2</v>
      </c>
      <c r="E386" s="37">
        <f t="shared" si="51"/>
        <v>1.03</v>
      </c>
      <c r="F386">
        <f t="shared" si="51"/>
        <v>1.5</v>
      </c>
      <c r="G386">
        <f t="shared" si="40"/>
        <v>4</v>
      </c>
      <c r="H386">
        <f t="shared" si="41"/>
        <v>2</v>
      </c>
      <c r="I386" s="26">
        <f t="shared" si="52"/>
        <v>0.6759999999999999</v>
      </c>
      <c r="J386" s="26">
        <f t="shared" si="52"/>
        <v>0.65</v>
      </c>
      <c r="K386">
        <f t="shared" si="53"/>
        <v>2</v>
      </c>
      <c r="L386">
        <f t="shared" si="53"/>
        <v>2</v>
      </c>
      <c r="M386">
        <f t="shared" si="42"/>
        <v>2</v>
      </c>
      <c r="N386" s="33">
        <f t="shared" si="43"/>
        <v>9068</v>
      </c>
    </row>
    <row r="387" spans="2:14" ht="12.75">
      <c r="B387" t="str">
        <f t="shared" si="38"/>
        <v>bluenile</v>
      </c>
      <c r="C387">
        <f t="shared" si="54"/>
        <v>1</v>
      </c>
      <c r="D387">
        <f t="shared" si="39"/>
        <v>3</v>
      </c>
      <c r="E387" s="37">
        <f t="shared" si="51"/>
        <v>1.02</v>
      </c>
      <c r="F387">
        <f t="shared" si="51"/>
        <v>1.54</v>
      </c>
      <c r="G387">
        <f t="shared" si="40"/>
        <v>5</v>
      </c>
      <c r="H387">
        <f t="shared" si="41"/>
        <v>1</v>
      </c>
      <c r="I387" s="26">
        <f t="shared" si="52"/>
        <v>0.706</v>
      </c>
      <c r="J387" s="26">
        <f t="shared" si="52"/>
        <v>0.56</v>
      </c>
      <c r="K387">
        <f t="shared" si="53"/>
        <v>2</v>
      </c>
      <c r="L387">
        <f t="shared" si="53"/>
        <v>1</v>
      </c>
      <c r="M387">
        <f t="shared" si="42"/>
        <v>1</v>
      </c>
      <c r="N387" s="33">
        <f t="shared" si="43"/>
        <v>9192</v>
      </c>
    </row>
    <row r="388" spans="2:14" ht="12.75">
      <c r="B388" t="str">
        <f t="shared" si="38"/>
        <v>bluenile</v>
      </c>
      <c r="C388">
        <f t="shared" si="54"/>
        <v>1</v>
      </c>
      <c r="D388">
        <f t="shared" si="39"/>
        <v>4</v>
      </c>
      <c r="E388" s="37">
        <f t="shared" si="51"/>
        <v>1.01</v>
      </c>
      <c r="F388">
        <f t="shared" si="51"/>
        <v>1.51</v>
      </c>
      <c r="G388">
        <f t="shared" si="40"/>
        <v>5</v>
      </c>
      <c r="H388">
        <f t="shared" si="41"/>
        <v>2</v>
      </c>
      <c r="I388" s="26">
        <f t="shared" si="52"/>
        <v>0.735</v>
      </c>
      <c r="J388" s="26">
        <f t="shared" si="52"/>
        <v>0.69</v>
      </c>
      <c r="K388">
        <f t="shared" si="53"/>
        <v>1</v>
      </c>
      <c r="L388">
        <f t="shared" si="53"/>
        <v>2</v>
      </c>
      <c r="M388">
        <f t="shared" si="42"/>
        <v>1</v>
      </c>
      <c r="N388" s="33">
        <f t="shared" si="43"/>
        <v>9348</v>
      </c>
    </row>
    <row r="389" spans="2:14" ht="12.75">
      <c r="B389" t="str">
        <f t="shared" si="38"/>
        <v>bluenile</v>
      </c>
      <c r="C389">
        <f t="shared" si="54"/>
        <v>1</v>
      </c>
      <c r="D389">
        <f t="shared" si="39"/>
        <v>2</v>
      </c>
      <c r="E389" s="37">
        <f t="shared" si="51"/>
        <v>1.02</v>
      </c>
      <c r="F389">
        <f t="shared" si="51"/>
        <v>1.52</v>
      </c>
      <c r="G389">
        <f t="shared" si="40"/>
        <v>4</v>
      </c>
      <c r="H389">
        <f t="shared" si="41"/>
        <v>2</v>
      </c>
      <c r="I389" s="26">
        <f t="shared" si="52"/>
        <v>0.667</v>
      </c>
      <c r="J389" s="26">
        <f t="shared" si="52"/>
        <v>0.58</v>
      </c>
      <c r="K389">
        <f t="shared" si="53"/>
        <v>3</v>
      </c>
      <c r="L389">
        <f t="shared" si="53"/>
        <v>1</v>
      </c>
      <c r="M389">
        <f t="shared" si="42"/>
        <v>2</v>
      </c>
      <c r="N389" s="33">
        <f t="shared" si="43"/>
        <v>9616</v>
      </c>
    </row>
    <row r="390" spans="2:14" ht="12.75">
      <c r="B390" t="str">
        <f aca="true" t="shared" si="55" ref="B390:B405">B204</f>
        <v>bluenile</v>
      </c>
      <c r="C390">
        <f t="shared" si="54"/>
        <v>1</v>
      </c>
      <c r="D390">
        <f aca="true" t="shared" si="56" ref="D390:D405">VLOOKUP(C204,$S$261:$T$264,2,FALSE)</f>
        <v>2</v>
      </c>
      <c r="E390" s="37">
        <f t="shared" si="51"/>
        <v>1.02</v>
      </c>
      <c r="F390">
        <f t="shared" si="51"/>
        <v>1.52</v>
      </c>
      <c r="G390">
        <f aca="true" t="shared" si="57" ref="G390:G405">VLOOKUP(F204,$P$261:$Q$265,2,FALSE)</f>
        <v>5</v>
      </c>
      <c r="H390">
        <f aca="true" t="shared" si="58" ref="H390:H405">VLOOKUP(G204,$P$253:$Q$258,2,FALSE)</f>
        <v>2</v>
      </c>
      <c r="I390" s="26">
        <f t="shared" si="52"/>
        <v>0.6990000000000001</v>
      </c>
      <c r="J390" s="26">
        <f t="shared" si="52"/>
        <v>0.55</v>
      </c>
      <c r="K390">
        <f t="shared" si="53"/>
        <v>1</v>
      </c>
      <c r="L390">
        <f t="shared" si="53"/>
        <v>1</v>
      </c>
      <c r="M390">
        <f aca="true" t="shared" si="59" ref="M390:M405">VLOOKUP(M204,$S$254:$T$257,2,FALSE)</f>
        <v>1</v>
      </c>
      <c r="N390" s="33">
        <f aca="true" t="shared" si="60" ref="N390:N405">N204</f>
        <v>9848</v>
      </c>
    </row>
    <row r="391" spans="2:14" ht="12.75">
      <c r="B391" t="str">
        <f t="shared" si="55"/>
        <v>WhiteFlash</v>
      </c>
      <c r="C391">
        <f t="shared" si="54"/>
        <v>2</v>
      </c>
      <c r="D391">
        <f t="shared" si="56"/>
        <v>4</v>
      </c>
      <c r="E391" s="37">
        <f t="shared" si="51"/>
        <v>1.010886469673406</v>
      </c>
      <c r="F391">
        <f t="shared" si="51"/>
        <v>1.71</v>
      </c>
      <c r="G391">
        <f t="shared" si="57"/>
        <v>1</v>
      </c>
      <c r="H391">
        <f t="shared" si="58"/>
        <v>1</v>
      </c>
      <c r="I391" s="26">
        <f t="shared" si="52"/>
        <v>0.66</v>
      </c>
      <c r="J391" s="26">
        <f t="shared" si="52"/>
        <v>0.6970000000000001</v>
      </c>
      <c r="K391">
        <f t="shared" si="53"/>
        <v>2</v>
      </c>
      <c r="L391">
        <f t="shared" si="53"/>
        <v>2</v>
      </c>
      <c r="M391" t="e">
        <f t="shared" si="59"/>
        <v>#N/A</v>
      </c>
      <c r="N391" s="33">
        <f t="shared" si="60"/>
        <v>6543</v>
      </c>
    </row>
    <row r="392" spans="2:14" ht="12.75">
      <c r="B392" t="str">
        <f t="shared" si="55"/>
        <v>WhiteFlash</v>
      </c>
      <c r="C392">
        <f t="shared" si="54"/>
        <v>2</v>
      </c>
      <c r="D392">
        <f t="shared" si="56"/>
        <v>4</v>
      </c>
      <c r="E392" s="37">
        <f t="shared" si="51"/>
        <v>1.0078125</v>
      </c>
      <c r="F392">
        <f t="shared" si="51"/>
        <v>1.51</v>
      </c>
      <c r="G392">
        <f t="shared" si="57"/>
        <v>1</v>
      </c>
      <c r="H392">
        <f t="shared" si="58"/>
        <v>3</v>
      </c>
      <c r="I392" s="26">
        <f t="shared" si="52"/>
        <v>0.64</v>
      </c>
      <c r="J392" s="26">
        <f t="shared" si="52"/>
        <v>0.68</v>
      </c>
      <c r="K392">
        <f t="shared" si="53"/>
        <v>2</v>
      </c>
      <c r="L392">
        <f t="shared" si="53"/>
        <v>2</v>
      </c>
      <c r="M392" t="e">
        <f t="shared" si="59"/>
        <v>#N/A</v>
      </c>
      <c r="N392" s="33">
        <f t="shared" si="60"/>
        <v>6897</v>
      </c>
    </row>
    <row r="393" spans="2:14" ht="12.75">
      <c r="B393" t="str">
        <f t="shared" si="55"/>
        <v>WhiteFlash</v>
      </c>
      <c r="C393">
        <f t="shared" si="54"/>
        <v>2</v>
      </c>
      <c r="D393">
        <f t="shared" si="56"/>
        <v>4</v>
      </c>
      <c r="E393" s="37">
        <f t="shared" si="51"/>
        <v>1.0368098159509203</v>
      </c>
      <c r="F393">
        <f t="shared" si="51"/>
        <v>1.58</v>
      </c>
      <c r="G393">
        <f t="shared" si="57"/>
        <v>1</v>
      </c>
      <c r="H393">
        <f t="shared" si="58"/>
        <v>3</v>
      </c>
      <c r="I393" s="26">
        <f t="shared" si="52"/>
        <v>0.64</v>
      </c>
      <c r="J393" s="26">
        <f t="shared" si="52"/>
        <v>0.67</v>
      </c>
      <c r="K393">
        <f t="shared" si="53"/>
        <v>2</v>
      </c>
      <c r="L393">
        <f t="shared" si="53"/>
        <v>2</v>
      </c>
      <c r="M393" t="e">
        <f t="shared" si="59"/>
        <v>#N/A</v>
      </c>
      <c r="N393" s="33">
        <f t="shared" si="60"/>
        <v>7525</v>
      </c>
    </row>
    <row r="394" spans="2:14" ht="12.75">
      <c r="B394" t="str">
        <f t="shared" si="55"/>
        <v>WhiteFlash</v>
      </c>
      <c r="C394">
        <f t="shared" si="54"/>
        <v>1</v>
      </c>
      <c r="D394">
        <f t="shared" si="56"/>
        <v>4</v>
      </c>
      <c r="E394" s="37">
        <f t="shared" si="51"/>
        <v>1.0031446540880502</v>
      </c>
      <c r="F394">
        <f t="shared" si="51"/>
        <v>1.54</v>
      </c>
      <c r="G394">
        <f t="shared" si="57"/>
        <v>2</v>
      </c>
      <c r="H394">
        <f t="shared" si="58"/>
        <v>1</v>
      </c>
      <c r="I394" s="26">
        <f t="shared" si="52"/>
        <v>0.61</v>
      </c>
      <c r="J394" s="26">
        <f t="shared" si="52"/>
        <v>0.6759999999999999</v>
      </c>
      <c r="K394">
        <f t="shared" si="53"/>
        <v>2</v>
      </c>
      <c r="L394">
        <f t="shared" si="53"/>
        <v>1</v>
      </c>
      <c r="M394" t="e">
        <f t="shared" si="59"/>
        <v>#N/A</v>
      </c>
      <c r="N394" s="33">
        <f t="shared" si="60"/>
        <v>7941</v>
      </c>
    </row>
    <row r="395" spans="2:14" ht="12.75">
      <c r="B395" t="str">
        <f t="shared" si="55"/>
        <v>WhiteFlash</v>
      </c>
      <c r="C395">
        <f t="shared" si="54"/>
        <v>1</v>
      </c>
      <c r="D395">
        <f t="shared" si="56"/>
        <v>4</v>
      </c>
      <c r="E395" s="37">
        <f t="shared" si="51"/>
        <v>1.0128205128205128</v>
      </c>
      <c r="F395">
        <f t="shared" si="51"/>
        <v>1.5</v>
      </c>
      <c r="G395">
        <f t="shared" si="57"/>
        <v>1</v>
      </c>
      <c r="H395">
        <f t="shared" si="58"/>
        <v>4</v>
      </c>
      <c r="I395" s="26">
        <f t="shared" si="52"/>
        <v>0.61</v>
      </c>
      <c r="J395" s="26">
        <f t="shared" si="52"/>
        <v>0.6859999999999999</v>
      </c>
      <c r="K395">
        <f t="shared" si="53"/>
        <v>2</v>
      </c>
      <c r="L395">
        <f t="shared" si="53"/>
        <v>1</v>
      </c>
      <c r="M395" t="e">
        <f t="shared" si="59"/>
        <v>#N/A</v>
      </c>
      <c r="N395" s="33">
        <f t="shared" si="60"/>
        <v>8156</v>
      </c>
    </row>
    <row r="396" spans="2:14" ht="12.75">
      <c r="B396" t="str">
        <f t="shared" si="55"/>
        <v>WhiteFlash</v>
      </c>
      <c r="C396">
        <f t="shared" si="54"/>
        <v>1</v>
      </c>
      <c r="D396">
        <f t="shared" si="56"/>
        <v>4</v>
      </c>
      <c r="E396" s="37">
        <f t="shared" si="51"/>
        <v>1.0874125874125875</v>
      </c>
      <c r="F396">
        <f t="shared" si="51"/>
        <v>1.52</v>
      </c>
      <c r="G396">
        <f t="shared" si="57"/>
        <v>4</v>
      </c>
      <c r="H396">
        <f t="shared" si="58"/>
        <v>4</v>
      </c>
      <c r="I396" s="26">
        <f t="shared" si="52"/>
        <v>0.66</v>
      </c>
      <c r="J396" s="26">
        <f t="shared" si="52"/>
        <v>0.8370000000000001</v>
      </c>
      <c r="K396">
        <f t="shared" si="53"/>
        <v>2</v>
      </c>
      <c r="L396">
        <f t="shared" si="53"/>
        <v>1</v>
      </c>
      <c r="M396" t="e">
        <f t="shared" si="59"/>
        <v>#N/A</v>
      </c>
      <c r="N396" s="33">
        <f t="shared" si="60"/>
        <v>8478</v>
      </c>
    </row>
    <row r="397" spans="2:14" ht="12.75">
      <c r="B397" t="str">
        <f t="shared" si="55"/>
        <v>WhiteFlash</v>
      </c>
      <c r="C397">
        <f t="shared" si="54"/>
        <v>1</v>
      </c>
      <c r="D397">
        <f t="shared" si="56"/>
        <v>4</v>
      </c>
      <c r="E397" s="37">
        <f t="shared" si="51"/>
        <v>1.058064516129032</v>
      </c>
      <c r="F397">
        <f t="shared" si="51"/>
        <v>1.5</v>
      </c>
      <c r="G397">
        <f t="shared" si="57"/>
        <v>4</v>
      </c>
      <c r="H397">
        <f t="shared" si="58"/>
        <v>1</v>
      </c>
      <c r="I397" s="26">
        <f t="shared" si="52"/>
        <v>0.65</v>
      </c>
      <c r="J397" s="26">
        <f t="shared" si="52"/>
        <v>0.7190000000000001</v>
      </c>
      <c r="K397">
        <f t="shared" si="53"/>
        <v>2</v>
      </c>
      <c r="L397">
        <f t="shared" si="53"/>
        <v>2</v>
      </c>
      <c r="M397" t="e">
        <f t="shared" si="59"/>
        <v>#N/A</v>
      </c>
      <c r="N397" s="33">
        <f t="shared" si="60"/>
        <v>8620</v>
      </c>
    </row>
    <row r="398" spans="2:14" ht="12.75">
      <c r="B398" t="str">
        <f t="shared" si="55"/>
        <v>WhiteFlash</v>
      </c>
      <c r="C398">
        <f t="shared" si="54"/>
        <v>2</v>
      </c>
      <c r="D398">
        <f t="shared" si="56"/>
        <v>4</v>
      </c>
      <c r="E398" s="37">
        <f aca="true" t="shared" si="61" ref="E398:F405">D212</f>
        <v>1.004566210045662</v>
      </c>
      <c r="F398">
        <f t="shared" si="61"/>
        <v>1.51</v>
      </c>
      <c r="G398">
        <f t="shared" si="57"/>
        <v>4</v>
      </c>
      <c r="H398">
        <f t="shared" si="58"/>
        <v>4</v>
      </c>
      <c r="I398" s="26">
        <f aca="true" t="shared" si="62" ref="I398:J405">I212</f>
        <v>0.69</v>
      </c>
      <c r="J398" s="26">
        <f t="shared" si="62"/>
        <v>0.616</v>
      </c>
      <c r="K398">
        <f aca="true" t="shared" si="63" ref="K398:L405">VLOOKUP(K212,$S$254:$T$256,2,FALSE)</f>
        <v>1</v>
      </c>
      <c r="L398">
        <f t="shared" si="63"/>
        <v>1</v>
      </c>
      <c r="M398" t="e">
        <f t="shared" si="59"/>
        <v>#N/A</v>
      </c>
      <c r="N398" s="33">
        <f t="shared" si="60"/>
        <v>9948</v>
      </c>
    </row>
    <row r="399" spans="2:14" ht="12.75">
      <c r="B399" t="str">
        <f t="shared" si="55"/>
        <v>WhiteFlash</v>
      </c>
      <c r="C399">
        <f t="shared" si="54"/>
        <v>1</v>
      </c>
      <c r="D399">
        <f t="shared" si="56"/>
        <v>4</v>
      </c>
      <c r="E399" s="37">
        <f t="shared" si="61"/>
        <v>1.0226904376012966</v>
      </c>
      <c r="F399">
        <f t="shared" si="61"/>
        <v>1.55</v>
      </c>
      <c r="G399">
        <f t="shared" si="57"/>
        <v>4</v>
      </c>
      <c r="H399">
        <f t="shared" si="58"/>
        <v>4</v>
      </c>
      <c r="I399" s="26">
        <f t="shared" si="62"/>
        <v>0.58</v>
      </c>
      <c r="J399" s="26">
        <f t="shared" si="62"/>
        <v>0.76</v>
      </c>
      <c r="K399">
        <f t="shared" si="63"/>
        <v>2</v>
      </c>
      <c r="L399">
        <f t="shared" si="63"/>
        <v>2</v>
      </c>
      <c r="M399" t="e">
        <f t="shared" si="59"/>
        <v>#N/A</v>
      </c>
      <c r="N399" s="33">
        <f t="shared" si="60"/>
        <v>10524</v>
      </c>
    </row>
    <row r="400" spans="2:14" ht="12.75">
      <c r="B400" t="str">
        <f t="shared" si="55"/>
        <v>WhiteFlash</v>
      </c>
      <c r="C400">
        <f t="shared" si="54"/>
        <v>1</v>
      </c>
      <c r="D400">
        <f t="shared" si="56"/>
        <v>4</v>
      </c>
      <c r="E400" s="37">
        <f t="shared" si="61"/>
        <v>1.0015337423312884</v>
      </c>
      <c r="F400">
        <f t="shared" si="61"/>
        <v>1.53</v>
      </c>
      <c r="G400">
        <f t="shared" si="57"/>
        <v>4</v>
      </c>
      <c r="H400">
        <f t="shared" si="58"/>
        <v>2</v>
      </c>
      <c r="I400" s="26">
        <f t="shared" si="62"/>
        <v>0.67</v>
      </c>
      <c r="J400" s="26">
        <f t="shared" si="62"/>
        <v>0.594</v>
      </c>
      <c r="K400">
        <f t="shared" si="63"/>
        <v>2</v>
      </c>
      <c r="L400">
        <f t="shared" si="63"/>
        <v>2</v>
      </c>
      <c r="M400" t="e">
        <f t="shared" si="59"/>
        <v>#N/A</v>
      </c>
      <c r="N400" s="33">
        <f t="shared" si="60"/>
        <v>10612</v>
      </c>
    </row>
    <row r="401" spans="2:14" ht="12.75">
      <c r="B401" t="str">
        <f t="shared" si="55"/>
        <v>WhiteFlash</v>
      </c>
      <c r="C401">
        <f t="shared" si="54"/>
        <v>1</v>
      </c>
      <c r="D401">
        <f t="shared" si="56"/>
        <v>4</v>
      </c>
      <c r="E401" s="37">
        <f t="shared" si="61"/>
        <v>1.0123647604327666</v>
      </c>
      <c r="F401">
        <f t="shared" si="61"/>
        <v>1.5</v>
      </c>
      <c r="G401">
        <f t="shared" si="57"/>
        <v>3</v>
      </c>
      <c r="H401">
        <f t="shared" si="58"/>
        <v>2</v>
      </c>
      <c r="I401" s="26">
        <f t="shared" si="62"/>
        <v>0.61</v>
      </c>
      <c r="J401" s="26">
        <f t="shared" si="62"/>
        <v>0.6709999999999999</v>
      </c>
      <c r="K401">
        <f t="shared" si="63"/>
        <v>3</v>
      </c>
      <c r="L401">
        <f t="shared" si="63"/>
        <v>1</v>
      </c>
      <c r="M401" t="e">
        <f t="shared" si="59"/>
        <v>#N/A</v>
      </c>
      <c r="N401" s="33">
        <f t="shared" si="60"/>
        <v>8978</v>
      </c>
    </row>
    <row r="402" spans="2:14" ht="12.75">
      <c r="B402" t="str">
        <f t="shared" si="55"/>
        <v>WhiteFlash</v>
      </c>
      <c r="C402">
        <f t="shared" si="54"/>
        <v>1</v>
      </c>
      <c r="D402">
        <f t="shared" si="56"/>
        <v>4</v>
      </c>
      <c r="E402" s="37">
        <f t="shared" si="61"/>
        <v>1.0045871559633028</v>
      </c>
      <c r="F402">
        <f t="shared" si="61"/>
        <v>1.5</v>
      </c>
      <c r="G402">
        <f t="shared" si="57"/>
        <v>3</v>
      </c>
      <c r="H402">
        <f t="shared" si="58"/>
        <v>2</v>
      </c>
      <c r="I402" s="26">
        <f t="shared" si="62"/>
        <v>0.75</v>
      </c>
      <c r="J402" s="26">
        <f t="shared" si="62"/>
        <v>0.693</v>
      </c>
      <c r="K402">
        <f t="shared" si="63"/>
        <v>1</v>
      </c>
      <c r="L402">
        <f t="shared" si="63"/>
        <v>1</v>
      </c>
      <c r="M402" t="e">
        <f t="shared" si="59"/>
        <v>#N/A</v>
      </c>
      <c r="N402" s="33">
        <f t="shared" si="60"/>
        <v>8589</v>
      </c>
    </row>
    <row r="403" spans="2:14" ht="12.75">
      <c r="B403" t="str">
        <f t="shared" si="55"/>
        <v>WhiteFlash</v>
      </c>
      <c r="C403">
        <f t="shared" si="54"/>
        <v>1</v>
      </c>
      <c r="D403">
        <f t="shared" si="56"/>
        <v>4</v>
      </c>
      <c r="E403" s="37">
        <f t="shared" si="61"/>
        <v>1.028380634390651</v>
      </c>
      <c r="F403">
        <f t="shared" si="61"/>
        <v>1.4</v>
      </c>
      <c r="G403">
        <f t="shared" si="57"/>
        <v>3</v>
      </c>
      <c r="H403">
        <f t="shared" si="58"/>
        <v>3</v>
      </c>
      <c r="I403" s="26">
        <f t="shared" si="62"/>
        <v>0.58</v>
      </c>
      <c r="J403" s="26">
        <f t="shared" si="62"/>
        <v>0.765</v>
      </c>
      <c r="K403">
        <f t="shared" si="63"/>
        <v>3</v>
      </c>
      <c r="L403">
        <f t="shared" si="63"/>
        <v>1</v>
      </c>
      <c r="M403" t="e">
        <f t="shared" si="59"/>
        <v>#N/A</v>
      </c>
      <c r="N403" s="33">
        <f t="shared" si="60"/>
        <v>8613</v>
      </c>
    </row>
    <row r="404" spans="2:14" ht="12.75">
      <c r="B404" t="str">
        <f t="shared" si="55"/>
        <v>WhiteFlash</v>
      </c>
      <c r="C404">
        <f t="shared" si="54"/>
        <v>2</v>
      </c>
      <c r="D404">
        <f t="shared" si="56"/>
        <v>4</v>
      </c>
      <c r="E404" s="37">
        <f t="shared" si="61"/>
        <v>1.0260336906584993</v>
      </c>
      <c r="F404">
        <f t="shared" si="61"/>
        <v>1.53</v>
      </c>
      <c r="G404">
        <f t="shared" si="57"/>
        <v>3</v>
      </c>
      <c r="H404">
        <f t="shared" si="58"/>
        <v>3</v>
      </c>
      <c r="I404" s="26">
        <f t="shared" si="62"/>
        <v>0.77</v>
      </c>
      <c r="J404" s="26">
        <f t="shared" si="62"/>
        <v>0.636</v>
      </c>
      <c r="K404">
        <f t="shared" si="63"/>
        <v>1</v>
      </c>
      <c r="L404">
        <f t="shared" si="63"/>
        <v>1</v>
      </c>
      <c r="M404" t="e">
        <f t="shared" si="59"/>
        <v>#N/A</v>
      </c>
      <c r="N404" s="33">
        <f t="shared" si="60"/>
        <v>9015</v>
      </c>
    </row>
    <row r="405" spans="2:14" ht="12.75">
      <c r="B405" t="str">
        <f t="shared" si="55"/>
        <v>WhiteFlash</v>
      </c>
      <c r="C405">
        <f t="shared" si="54"/>
        <v>2</v>
      </c>
      <c r="D405">
        <f t="shared" si="56"/>
        <v>4</v>
      </c>
      <c r="E405" s="37">
        <f t="shared" si="61"/>
        <v>1.0079617834394905</v>
      </c>
      <c r="F405">
        <f t="shared" si="61"/>
        <v>1.5</v>
      </c>
      <c r="G405">
        <f t="shared" si="57"/>
        <v>3</v>
      </c>
      <c r="H405">
        <f t="shared" si="58"/>
        <v>4</v>
      </c>
      <c r="I405" s="26">
        <f t="shared" si="62"/>
        <v>0.66</v>
      </c>
      <c r="J405" s="26">
        <f t="shared" si="62"/>
        <v>0.715</v>
      </c>
      <c r="K405">
        <f t="shared" si="63"/>
        <v>2</v>
      </c>
      <c r="L405">
        <f t="shared" si="63"/>
        <v>2</v>
      </c>
      <c r="M405" t="e">
        <f t="shared" si="59"/>
        <v>#N/A</v>
      </c>
      <c r="N405" s="33">
        <f t="shared" si="60"/>
        <v>9554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Ricemutt</cp:lastModifiedBy>
  <dcterms:created xsi:type="dcterms:W3CDTF">2006-07-08T05:17:36Z</dcterms:created>
  <dcterms:modified xsi:type="dcterms:W3CDTF">2007-06-29T03:06:27Z</dcterms:modified>
  <cp:category/>
  <cp:version/>
  <cp:contentType/>
  <cp:contentStatus/>
</cp:coreProperties>
</file>